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inova.t.v\Desktop\ПРЯМЫЕ ДОГОВОРЫ\"/>
    </mc:Choice>
  </mc:AlternateContent>
  <bookViews>
    <workbookView xWindow="360" yWindow="60" windowWidth="18075" windowHeight="10230"/>
  </bookViews>
  <sheets>
    <sheet name="СВОДНАЯ" sheetId="5" r:id="rId1"/>
    <sheet name="УК АДРС" sheetId="2" r:id="rId2"/>
    <sheet name="1 Городская УК" sheetId="3" r:id="rId3"/>
    <sheet name="Сити Сервис" sheetId="4" r:id="rId4"/>
  </sheets>
  <definedNames>
    <definedName name="_xlnm._FilterDatabase" localSheetId="0" hidden="1">СВОДНАЯ!$A$3:$K$3</definedName>
  </definedNames>
  <calcPr calcId="152511" refMode="R1C1"/>
</workbook>
</file>

<file path=xl/calcChain.xml><?xml version="1.0" encoding="utf-8"?>
<calcChain xmlns="http://schemas.openxmlformats.org/spreadsheetml/2006/main">
  <c r="I89" i="5" l="1"/>
  <c r="I90" i="5"/>
  <c r="I91" i="5"/>
  <c r="I88" i="5"/>
  <c r="I87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63" i="5" l="1"/>
  <c r="I64" i="5"/>
  <c r="I65" i="5"/>
  <c r="I66" i="5"/>
  <c r="I67" i="5"/>
  <c r="I68" i="5"/>
  <c r="I69" i="5"/>
  <c r="I70" i="5"/>
  <c r="I71" i="5"/>
  <c r="I72" i="5"/>
  <c r="I73" i="5"/>
  <c r="I60" i="5"/>
  <c r="I59" i="5"/>
  <c r="K62" i="5" l="1"/>
  <c r="I62" i="5" l="1"/>
  <c r="K11" i="5" l="1"/>
  <c r="K14" i="5"/>
  <c r="K16" i="5"/>
  <c r="K18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1" i="5"/>
  <c r="K52" i="5"/>
  <c r="K53" i="5"/>
  <c r="K54" i="5"/>
  <c r="K55" i="5"/>
  <c r="K56" i="5"/>
  <c r="K57" i="5"/>
  <c r="K5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61" i="5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5" i="5"/>
  <c r="K6" i="5"/>
  <c r="K7" i="5"/>
  <c r="K9" i="5"/>
  <c r="K3" i="5"/>
  <c r="I11" i="5"/>
  <c r="I12" i="5"/>
  <c r="I13" i="5"/>
  <c r="I14" i="5"/>
  <c r="I15" i="5"/>
  <c r="I16" i="5"/>
  <c r="I17" i="5"/>
  <c r="I18" i="5"/>
  <c r="I10" i="5"/>
  <c r="I4" i="5"/>
  <c r="I5" i="5"/>
  <c r="I6" i="5"/>
  <c r="I7" i="5"/>
  <c r="I8" i="5"/>
  <c r="I9" i="5"/>
  <c r="I3" i="5"/>
  <c r="K19" i="5" l="1"/>
  <c r="J141" i="5"/>
  <c r="F22" i="2"/>
  <c r="E19" i="2"/>
  <c r="F19" i="2"/>
  <c r="E18" i="2"/>
  <c r="F18" i="2"/>
  <c r="E17" i="2"/>
  <c r="F17" i="2" s="1"/>
  <c r="E16" i="2"/>
  <c r="F16" i="2" s="1"/>
  <c r="E15" i="2"/>
  <c r="F15" i="2"/>
  <c r="E14" i="2"/>
  <c r="F14" i="2" s="1"/>
  <c r="F13" i="2"/>
  <c r="E13" i="2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F5" i="2"/>
  <c r="E5" i="2"/>
  <c r="G18" i="3"/>
  <c r="F6" i="3"/>
  <c r="F7" i="3"/>
  <c r="G7" i="3" s="1"/>
  <c r="F8" i="3"/>
  <c r="F9" i="3"/>
  <c r="G9" i="3" s="1"/>
  <c r="F10" i="3"/>
  <c r="F11" i="3"/>
  <c r="G11" i="3" s="1"/>
  <c r="F12" i="3"/>
  <c r="F13" i="3"/>
  <c r="G13" i="3" s="1"/>
  <c r="F14" i="3"/>
  <c r="F15" i="3"/>
  <c r="G15" i="3" s="1"/>
  <c r="F5" i="3"/>
  <c r="G5" i="3"/>
  <c r="G14" i="3"/>
  <c r="G12" i="3"/>
  <c r="G10" i="3"/>
  <c r="G8" i="3"/>
  <c r="G6" i="3"/>
  <c r="E6" i="4"/>
  <c r="F6" i="4" s="1"/>
  <c r="E7" i="4"/>
  <c r="F7" i="4" s="1"/>
  <c r="E8" i="4"/>
  <c r="F8" i="4" s="1"/>
  <c r="E9" i="4"/>
  <c r="F9" i="4" s="1"/>
  <c r="E10" i="4"/>
  <c r="F10" i="4" s="1"/>
  <c r="E11" i="4"/>
  <c r="F11" i="4" s="1"/>
  <c r="E12" i="4"/>
  <c r="F12" i="4" s="1"/>
  <c r="E13" i="4"/>
  <c r="F13" i="4" s="1"/>
  <c r="E14" i="4"/>
  <c r="F14" i="4" s="1"/>
  <c r="E5" i="4"/>
  <c r="F5" i="4" s="1"/>
  <c r="K141" i="5" l="1"/>
  <c r="F17" i="4"/>
</calcChain>
</file>

<file path=xl/sharedStrings.xml><?xml version="1.0" encoding="utf-8"?>
<sst xmlns="http://schemas.openxmlformats.org/spreadsheetml/2006/main" count="448" uniqueCount="172">
  <si>
    <t>ООО "УК Арзамасдорремстрой"</t>
  </si>
  <si>
    <t>Адрес</t>
  </si>
  <si>
    <t>Дата перехода</t>
  </si>
  <si>
    <t>г.Арзамас ул.Молодежная д.4</t>
  </si>
  <si>
    <t>р.п.Выездное ул.Куликова д.50</t>
  </si>
  <si>
    <t>г.Арзамас ул.Калинина д.8</t>
  </si>
  <si>
    <t>г.Арзамас ул.Мира д.21/3</t>
  </si>
  <si>
    <t>г.Арзамас ул.Революции д.22Б</t>
  </si>
  <si>
    <t>г.Арзамас, ул.Куликова д.53</t>
  </si>
  <si>
    <t>г.Арзамас, ул.9 мая д.8/8</t>
  </si>
  <si>
    <t>д.Березовка ул.Школьная д.107</t>
  </si>
  <si>
    <t>ООО "1 Городская УК"</t>
  </si>
  <si>
    <t>г.Арзамас ул.ПМС-73 д.1</t>
  </si>
  <si>
    <t>д.Березовка ул.Школьная д.38</t>
  </si>
  <si>
    <t>р.п.Выездное ул.Куликова д.44</t>
  </si>
  <si>
    <t>с Кирилловка ул.Полевая д.20</t>
  </si>
  <si>
    <t>г.Арзамас, ул.9 мая д.8/6</t>
  </si>
  <si>
    <t>г.Арзамас ул.9 мая д.10</t>
  </si>
  <si>
    <t>г.Арзамас ул.9 мая д.11</t>
  </si>
  <si>
    <t>г.Арзамас ул.9 мая д.5</t>
  </si>
  <si>
    <t>г.Арзамас ул.9 мая д.7</t>
  </si>
  <si>
    <t>г.Арзамас ул.Парковая д.16</t>
  </si>
  <si>
    <t>г.Арзамас ул.Парковая д.18</t>
  </si>
  <si>
    <t>г.Арзамас ул.Пландина д.9/1</t>
  </si>
  <si>
    <t>г.Арзамас ул.3 Вокзальная д.1</t>
  </si>
  <si>
    <t>г.Арзамас ул.Мира д.19/1</t>
  </si>
  <si>
    <t>г.Арзамас ул.Мира д.19/2</t>
  </si>
  <si>
    <t>г.Арзамас ул.Красный путь д.14А</t>
  </si>
  <si>
    <t>ООО "Сити Сервис"</t>
  </si>
  <si>
    <t>г.Арзамас ул.Мира д.5/2</t>
  </si>
  <si>
    <t>г.Арзамас ул.9 мая д.15</t>
  </si>
  <si>
    <t>г.Арзамас ул.9 мая д.13/2</t>
  </si>
  <si>
    <t>г.Арзамас ул.Нижегородская д.7Б</t>
  </si>
  <si>
    <t>г.Арзамас ул.Кольцова д.4</t>
  </si>
  <si>
    <t>г.Арзамас ул.Комсомольский б-р д.15</t>
  </si>
  <si>
    <t>г.Арзамас ул.Калинина д.4</t>
  </si>
  <si>
    <t>г.Арзамас ул.Мира д.14А</t>
  </si>
  <si>
    <t>г.Арзамас ул.Мира д.10</t>
  </si>
  <si>
    <t>д.Березовка ул.Школьная д.39</t>
  </si>
  <si>
    <t>д.Березовка ул.Арзамасская д.30</t>
  </si>
  <si>
    <t>Сумма хвс в месяц</t>
  </si>
  <si>
    <t>сумма начислени</t>
  </si>
  <si>
    <t>Биллинг.сбор</t>
  </si>
  <si>
    <t>г.Арзамас ул.9 мая д.15/3</t>
  </si>
  <si>
    <t>г.Арзамас ул.9 мая д.13/1</t>
  </si>
  <si>
    <t>г.Арзамас ул.Короленко д.9/1</t>
  </si>
  <si>
    <t>г.Арзамас, ул.Нижегородская д.11</t>
  </si>
  <si>
    <t>ООО УК Арзамасадорремстрой</t>
  </si>
  <si>
    <t>ООО 1 ГОРОДСКАЯ УК</t>
  </si>
  <si>
    <t>ООО Сити Сервис</t>
  </si>
  <si>
    <t>Управляющая компания</t>
  </si>
  <si>
    <t>Наличие общедомового прибора учета (ОДПУ)</t>
  </si>
  <si>
    <t>установлен ОДПУ</t>
  </si>
  <si>
    <t>Перечень многоквартирных домов по "прямым договорам"</t>
  </si>
  <si>
    <t>Очередность установки ОДПУ (см.Программа установки ОДПУ)*</t>
  </si>
  <si>
    <t>г.Арзамас ул.Мира д.5</t>
  </si>
  <si>
    <t>д.Березовка мкр. Лесной ул.Кленовая д.7</t>
  </si>
  <si>
    <t>д.Березовка мкр.Лесной ул.Кленовая д.7</t>
  </si>
  <si>
    <t>г.Арзамас ул.Красный путь д.3/1</t>
  </si>
  <si>
    <t>г.Арзамас ул.Красный путь д.10А</t>
  </si>
  <si>
    <t>г.Арзамас ул.9 мая д.5/1</t>
  </si>
  <si>
    <t>г.Арзамас ул.9 мая д.9</t>
  </si>
  <si>
    <t>г.Арзамас ул.9 мая д.11/1</t>
  </si>
  <si>
    <t>г.Арзамас ул.Мира д.11</t>
  </si>
  <si>
    <t>г.Арзамас ул.Мира д.17/2</t>
  </si>
  <si>
    <t>г.Арзамас ул.Мира д.19/4</t>
  </si>
  <si>
    <t>г.Арзамас ул.Нижегородская д.3</t>
  </si>
  <si>
    <t>г.Арзамас ул.Нижегородская д.20</t>
  </si>
  <si>
    <t>г.Арзамас ул.Нижегородская д.34/1</t>
  </si>
  <si>
    <t>г.Арзамас ул.Нижегородская д.7</t>
  </si>
  <si>
    <t>г.Арзамас ул.9 мая д.1</t>
  </si>
  <si>
    <t>г.Арзамас ул.Мира д.3/2</t>
  </si>
  <si>
    <t>г.Арзамас ул.1 мая д.53</t>
  </si>
  <si>
    <t>г.Арзамас ул.Нижегородская д.1</t>
  </si>
  <si>
    <t>Всего квартир</t>
  </si>
  <si>
    <t>Кол-во квартир с ИПУ</t>
  </si>
  <si>
    <t>% оснащенности ИПУ</t>
  </si>
  <si>
    <t>Размер ПК (октябрь)</t>
  </si>
  <si>
    <t>Сумма ПК (октябрь)</t>
  </si>
  <si>
    <t>ИТОГО</t>
  </si>
  <si>
    <t xml:space="preserve"> 01.01.2019</t>
  </si>
  <si>
    <t>р.п.Выездное ул.Куликова д.32</t>
  </si>
  <si>
    <t>г.Арзамас ул.9 мая д.13</t>
  </si>
  <si>
    <t>г.Арзамас, ул.Нижегородская д.34</t>
  </si>
  <si>
    <t>г.Арзамас ул.Мира д.2</t>
  </si>
  <si>
    <t>установлен ОДПУ- РСО</t>
  </si>
  <si>
    <t>г.Арзамас, ул.Лесная д.43</t>
  </si>
  <si>
    <t>г.Арзамас, ул.Красный путь д.8А</t>
  </si>
  <si>
    <t>г.Арзамас, ул.9 мая д.8/9</t>
  </si>
  <si>
    <t>г.Арзамас ул.Мира д.4</t>
  </si>
  <si>
    <t>г.Арзамас, ул.9 мая д.27</t>
  </si>
  <si>
    <t>г.Арзамас, ул.мкр.Южный д.8</t>
  </si>
  <si>
    <t>г.Арзамас ул.Мира д.28А</t>
  </si>
  <si>
    <t>ЖСПК -42</t>
  </si>
  <si>
    <t>г.Арзамас, ул.Зеленая д.38А</t>
  </si>
  <si>
    <t>г.Арзамас пр-т Ленина д.210</t>
  </si>
  <si>
    <t>р.п.Выездное ул.Куликова д.17</t>
  </si>
  <si>
    <t>г.Арзамас, ул.9 мая д.26</t>
  </si>
  <si>
    <t>г.Арзамас ул.Володарского д.118</t>
  </si>
  <si>
    <t>г.Арзамас ул.Куликова д.35</t>
  </si>
  <si>
    <t>г.Арзамас ул.Калинина д.12</t>
  </si>
  <si>
    <t>ООО 7 квартал</t>
  </si>
  <si>
    <t>г.Арзамас ул.Мира д.33А</t>
  </si>
  <si>
    <t>г.Арзамас ул.пр-т Ленина д.194</t>
  </si>
  <si>
    <t>г.Арзамас, ул.Кольцова д.12</t>
  </si>
  <si>
    <t>г.Арзамас ул.Красный путь д.3/2</t>
  </si>
  <si>
    <t>г.Арзамас ул.Кольцова д.16</t>
  </si>
  <si>
    <t>г.Арзамас ул.Мира д.18А</t>
  </si>
  <si>
    <t>г.Арзамас ул.Короленко д.20</t>
  </si>
  <si>
    <t>г.Арзамас ул.Свобода д.43/1</t>
  </si>
  <si>
    <t>г.Арзамас ул.пр-т Ленина д.141</t>
  </si>
  <si>
    <t>г.Арзамас, ул.Калинина д.10</t>
  </si>
  <si>
    <t>г.Арзамас, ул.Заклубная д.10</t>
  </si>
  <si>
    <t>р.п.Выездное ул.Куликова д.11</t>
  </si>
  <si>
    <t>г.Арзамас, ул.Мира д.16</t>
  </si>
  <si>
    <t>г.Арзамас, ул.9 мая д.18</t>
  </si>
  <si>
    <t>г.Арзамас, ул.Нижегородская д.18</t>
  </si>
  <si>
    <t>г.Арзамас, ул.Мира д.5/1</t>
  </si>
  <si>
    <t>г.Арзамас, ул.Калинина д.6</t>
  </si>
  <si>
    <t>д.Березовка ул.Кленовая д.6</t>
  </si>
  <si>
    <t>д.Березовка ул.Кленовая д.11</t>
  </si>
  <si>
    <t>г.Арзамас, ул.Нижегородская д.13</t>
  </si>
  <si>
    <t>г.Арзамас, ул.Высокая гора д.14</t>
  </si>
  <si>
    <t>ТСЖ Пионер-2</t>
  </si>
  <si>
    <t>г.Арзамас ул. 50 лет ВЛКСМ д.38/2</t>
  </si>
  <si>
    <t>г.Арзамас, ул.мкр.Южный д.4</t>
  </si>
  <si>
    <t>г.Арзамас, ул.мкр.Южный д.5</t>
  </si>
  <si>
    <t>г. Арзамас, пр-т Ленина д.№ 204</t>
  </si>
  <si>
    <t>г. Арзамас, ул. Калинина д.38</t>
  </si>
  <si>
    <t>г. Арзамас, ул. Короленко д.12</t>
  </si>
  <si>
    <t xml:space="preserve">г. Арзамас,  пр-т Ленина д.206 </t>
  </si>
  <si>
    <t>г. Арзамас, ул. Мира д.30</t>
  </si>
  <si>
    <t>г. Арзамас, ул. Мира д.15</t>
  </si>
  <si>
    <t>г. Арзамас,ул. Высокая гора д.6</t>
  </si>
  <si>
    <t>г. Арзамас, 11 мкр. д.37</t>
  </si>
  <si>
    <t>д.Березовка ул.Школьная д.109</t>
  </si>
  <si>
    <t>г. Арзамас, Комсомольский бульвар д.17/1</t>
  </si>
  <si>
    <t>г.Арзамас, ул.Мира д.3/5</t>
  </si>
  <si>
    <t>ТСН-40</t>
  </si>
  <si>
    <t>г.Арзамас, ул.Калинина д.40</t>
  </si>
  <si>
    <t>г.Арзамас ул.Шер д.6</t>
  </si>
  <si>
    <t>ТСЖ Зеленый дом</t>
  </si>
  <si>
    <t>г.Арзамас, ул.Мира д.15/2</t>
  </si>
  <si>
    <t>г.Арзамас, ул.9 мая д.3</t>
  </si>
  <si>
    <t>г.Арзамас, пр-т Ленина д.139</t>
  </si>
  <si>
    <t>г.Арзамас, ул.Лесная д.12</t>
  </si>
  <si>
    <t>г.Арзамас, ул.Пландина д.21/3</t>
  </si>
  <si>
    <t>г.Арзамас, ул.Володарского д.112</t>
  </si>
  <si>
    <t>г.Арзамас, ул.Мира д.5/3</t>
  </si>
  <si>
    <t>г.Арзамас, ул.Мира д.19/5</t>
  </si>
  <si>
    <t>г.Арзамас, ул.Калинина д.2/1</t>
  </si>
  <si>
    <t>г.Арзамас, ул. 50 лет ВЛКСМ д.27</t>
  </si>
  <si>
    <t>г.Арзамас, мкр.Южный д.1</t>
  </si>
  <si>
    <t>г.Арзамас, ул.Советская д.70</t>
  </si>
  <si>
    <t>г.Арзамас, ул.пр-т Ленинва д.198</t>
  </si>
  <si>
    <t>ТСЖ "Наш Дом-3"</t>
  </si>
  <si>
    <t>д.Березовка ул.Арзамасская д.27</t>
  </si>
  <si>
    <t>ООО УК Промгражданстрой</t>
  </si>
  <si>
    <t>г.Арзамас, ул.Матросова д.13</t>
  </si>
  <si>
    <t>ООО "Жилсервис-3"</t>
  </si>
  <si>
    <t>г.Арзамас, ул.Зеленая д.10</t>
  </si>
  <si>
    <t>ООО Жилсервис-3</t>
  </si>
  <si>
    <t>г.Арзамас, ул.Победа д.3</t>
  </si>
  <si>
    <t>г.Арзамас, ул.пр-т Ленина д.137/1</t>
  </si>
  <si>
    <t>г.Арзамас, ул.зеленая д.16/1</t>
  </si>
  <si>
    <t>г.Арзамас, ул.Парковая д.4</t>
  </si>
  <si>
    <t>г.Арзамас, ул.Молокозаводская д.29</t>
  </si>
  <si>
    <t>г.Арзамас, ул.Короленко д.6</t>
  </si>
  <si>
    <t>г.Арзамас, ул.Короленко д.16</t>
  </si>
  <si>
    <t>г.Арзамас, ул.Складская д.3</t>
  </si>
  <si>
    <t>г.Арзамас, ул.Молокозаводская д.29/1</t>
  </si>
  <si>
    <t>г.Арзамас, ул.Зеленая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</si>
</sst>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0" fontId="2" fillId="0" borderId="1" xfId="0" applyFont="1" applyBorder="1"/>
    <xf numFmtId="1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Fill="1" applyBorder="1"/>
    <xf numFmtId="2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14" fontId="2" fillId="2" borderId="1" xfId="0" applyNumberFormat="1" applyFont="1" applyFill="1" applyBorder="1"/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1" xfId="0" applyNumberFormat="1" applyBorder="1"/>
    <xf numFmtId="0" fontId="0" fillId="0" borderId="4" xfId="0" applyBorder="1" applyAlignment="1">
      <alignment horizontal="center"/>
    </xf>
    <xf numFmtId="0" fontId="0" fillId="0" borderId="4" xfId="0" applyBorder="1"/>
    <xf numFmtId="2" fontId="0" fillId="0" borderId="4" xfId="0" applyNumberFormat="1" applyBorder="1"/>
    <xf numFmtId="0" fontId="0" fillId="0" borderId="5" xfId="0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4" fontId="0" fillId="0" borderId="5" xfId="0" applyNumberFormat="1" applyBorder="1"/>
    <xf numFmtId="4" fontId="0" fillId="0" borderId="1" xfId="0" applyNumberFormat="1" applyBorder="1"/>
    <xf numFmtId="4" fontId="0" fillId="0" borderId="4" xfId="0" applyNumberFormat="1" applyBorder="1"/>
    <xf numFmtId="4" fontId="7" fillId="3" borderId="1" xfId="0" applyNumberFormat="1" applyFont="1" applyFill="1" applyBorder="1" applyAlignment="1">
      <alignment vertical="center"/>
    </xf>
    <xf numFmtId="0" fontId="0" fillId="2" borderId="1" xfId="0" applyFill="1" applyBorder="1"/>
    <xf numFmtId="0" fontId="2" fillId="2" borderId="4" xfId="0" applyFont="1" applyFill="1" applyBorder="1"/>
    <xf numFmtId="14" fontId="2" fillId="2" borderId="4" xfId="0" applyNumberFormat="1" applyFont="1" applyFill="1" applyBorder="1"/>
    <xf numFmtId="0" fontId="4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5" xfId="0" applyFont="1" applyFill="1" applyBorder="1"/>
    <xf numFmtId="14" fontId="2" fillId="2" borderId="5" xfId="0" applyNumberFormat="1" applyFont="1" applyFill="1" applyBorder="1"/>
    <xf numFmtId="0" fontId="4" fillId="2" borderId="5" xfId="0" applyFont="1" applyFill="1" applyBorder="1" applyAlignment="1">
      <alignment horizontal="center"/>
    </xf>
    <xf numFmtId="0" fontId="0" fillId="2" borderId="5" xfId="0" applyFill="1" applyBorder="1"/>
    <xf numFmtId="0" fontId="2" fillId="2" borderId="2" xfId="0" applyFont="1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7" fillId="3" borderId="1" xfId="0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2" fillId="4" borderId="5" xfId="0" applyFont="1" applyFill="1" applyBorder="1"/>
    <xf numFmtId="14" fontId="2" fillId="4" borderId="5" xfId="0" applyNumberFormat="1" applyFont="1" applyFill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0" fillId="4" borderId="5" xfId="0" applyFill="1" applyBorder="1"/>
    <xf numFmtId="0" fontId="0" fillId="4" borderId="5" xfId="0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2" fontId="0" fillId="4" borderId="5" xfId="0" applyNumberFormat="1" applyFill="1" applyBorder="1"/>
    <xf numFmtId="0" fontId="2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Border="1" applyAlignment="1">
      <alignment horizontal="justify" vertical="center"/>
    </xf>
    <xf numFmtId="0" fontId="7" fillId="2" borderId="8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0" fillId="2" borderId="10" xfId="0" applyFill="1" applyBorder="1" applyAlignment="1">
      <alignment horizontal="center"/>
    </xf>
    <xf numFmtId="0" fontId="2" fillId="2" borderId="11" xfId="0" applyFont="1" applyFill="1" applyBorder="1"/>
    <xf numFmtId="0" fontId="2" fillId="2" borderId="6" xfId="0" applyFont="1" applyFill="1" applyBorder="1"/>
    <xf numFmtId="14" fontId="2" fillId="2" borderId="6" xfId="0" applyNumberFormat="1" applyFont="1" applyFill="1" applyBorder="1"/>
    <xf numFmtId="0" fontId="4" fillId="2" borderId="7" xfId="0" applyFont="1" applyFill="1" applyBorder="1" applyAlignment="1">
      <alignment horizontal="center"/>
    </xf>
    <xf numFmtId="0" fontId="0" fillId="2" borderId="0" xfId="0" applyFill="1" applyBorder="1"/>
    <xf numFmtId="0" fontId="0" fillId="0" borderId="0" xfId="0" applyFill="1" applyBorder="1" applyAlignment="1">
      <alignment horizontal="center"/>
    </xf>
    <xf numFmtId="0" fontId="0" fillId="2" borderId="12" xfId="0" applyFill="1" applyBorder="1"/>
    <xf numFmtId="0" fontId="4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1"/>
  <sheetViews>
    <sheetView tabSelected="1" zoomScale="80" zoomScaleNormal="80" workbookViewId="0">
      <pane ySplit="2" topLeftCell="A131" activePane="bottomLeft" state="frozen"/>
      <selection pane="bottomLeft" activeCell="D140" sqref="D140"/>
    </sheetView>
  </sheetViews>
  <sheetFormatPr defaultRowHeight="15" x14ac:dyDescent="0.25"/>
  <cols>
    <col min="2" max="2" width="33.140625" customWidth="1"/>
    <col min="3" max="3" width="44.42578125" customWidth="1"/>
    <col min="4" max="4" width="22.42578125" customWidth="1"/>
    <col min="5" max="5" width="30.5703125" customWidth="1"/>
    <col min="6" max="6" width="24.42578125" hidden="1" customWidth="1"/>
    <col min="7" max="7" width="24" hidden="1" customWidth="1"/>
    <col min="8" max="8" width="25.5703125" hidden="1" customWidth="1"/>
    <col min="9" max="9" width="16.85546875" hidden="1" customWidth="1"/>
    <col min="10" max="10" width="17.85546875" hidden="1" customWidth="1"/>
    <col min="11" max="11" width="13.42578125" hidden="1" customWidth="1"/>
  </cols>
  <sheetData>
    <row r="1" spans="1:11" ht="60.75" customHeight="1" x14ac:dyDescent="0.25">
      <c r="A1" s="72" t="s">
        <v>53</v>
      </c>
      <c r="B1" s="72"/>
      <c r="C1" s="72"/>
      <c r="D1" s="72"/>
      <c r="E1" s="72"/>
      <c r="F1" s="73"/>
      <c r="G1" s="74"/>
      <c r="H1" s="74"/>
      <c r="I1" s="74"/>
      <c r="J1" s="74"/>
      <c r="K1" s="74"/>
    </row>
    <row r="2" spans="1:11" ht="57" customHeight="1" x14ac:dyDescent="0.25">
      <c r="A2" s="2"/>
      <c r="B2" s="7" t="s">
        <v>50</v>
      </c>
      <c r="C2" s="7" t="s">
        <v>1</v>
      </c>
      <c r="D2" s="7" t="s">
        <v>2</v>
      </c>
      <c r="E2" s="8" t="s">
        <v>51</v>
      </c>
      <c r="F2" s="11" t="s">
        <v>54</v>
      </c>
      <c r="G2" s="8" t="s">
        <v>74</v>
      </c>
      <c r="H2" s="8" t="s">
        <v>75</v>
      </c>
      <c r="I2" s="8" t="s">
        <v>76</v>
      </c>
      <c r="J2" s="8" t="s">
        <v>77</v>
      </c>
      <c r="K2" s="8" t="s">
        <v>78</v>
      </c>
    </row>
    <row r="3" spans="1:11" ht="21.75" customHeight="1" x14ac:dyDescent="0.25">
      <c r="A3" s="12">
        <v>1</v>
      </c>
      <c r="B3" s="12" t="s">
        <v>47</v>
      </c>
      <c r="C3" s="12" t="s">
        <v>3</v>
      </c>
      <c r="D3" s="13">
        <v>43374</v>
      </c>
      <c r="E3" s="14" t="s">
        <v>85</v>
      </c>
      <c r="F3" s="15">
        <v>1</v>
      </c>
      <c r="G3" s="10">
        <v>90</v>
      </c>
      <c r="H3" s="10">
        <v>45</v>
      </c>
      <c r="I3" s="39">
        <f>H3/G3%</f>
        <v>50</v>
      </c>
      <c r="J3" s="9">
        <v>286.45</v>
      </c>
      <c r="K3" s="16">
        <f>J3*25.33</f>
        <v>7255.7784999999994</v>
      </c>
    </row>
    <row r="4" spans="1:11" ht="15.75" x14ac:dyDescent="0.25">
      <c r="A4" s="12">
        <v>2</v>
      </c>
      <c r="B4" s="12" t="s">
        <v>47</v>
      </c>
      <c r="C4" s="12" t="s">
        <v>4</v>
      </c>
      <c r="D4" s="13">
        <v>43374</v>
      </c>
      <c r="E4" s="14" t="s">
        <v>52</v>
      </c>
      <c r="F4" s="27"/>
      <c r="G4" s="10">
        <v>26</v>
      </c>
      <c r="H4" s="10">
        <v>26</v>
      </c>
      <c r="I4" s="39">
        <f t="shared" ref="I4:I9" si="0">H4/G4%</f>
        <v>100</v>
      </c>
      <c r="J4" s="9"/>
      <c r="K4" s="16"/>
    </row>
    <row r="5" spans="1:11" ht="15.75" x14ac:dyDescent="0.25">
      <c r="A5" s="12">
        <v>3</v>
      </c>
      <c r="B5" s="12" t="s">
        <v>47</v>
      </c>
      <c r="C5" s="12" t="s">
        <v>5</v>
      </c>
      <c r="D5" s="13">
        <v>43374</v>
      </c>
      <c r="E5" s="14" t="s">
        <v>85</v>
      </c>
      <c r="F5" s="15">
        <v>1</v>
      </c>
      <c r="G5" s="10">
        <v>32</v>
      </c>
      <c r="H5" s="10">
        <v>14</v>
      </c>
      <c r="I5" s="39">
        <f t="shared" si="0"/>
        <v>43.75</v>
      </c>
      <c r="J5" s="9">
        <v>165.13</v>
      </c>
      <c r="K5" s="16">
        <f t="shared" ref="K5:K58" si="1">J5*25.33</f>
        <v>4182.7428999999993</v>
      </c>
    </row>
    <row r="6" spans="1:11" ht="15.75" x14ac:dyDescent="0.25">
      <c r="A6" s="12">
        <v>4</v>
      </c>
      <c r="B6" s="12" t="s">
        <v>47</v>
      </c>
      <c r="C6" s="12" t="s">
        <v>6</v>
      </c>
      <c r="D6" s="13">
        <v>43374</v>
      </c>
      <c r="E6" s="14" t="s">
        <v>85</v>
      </c>
      <c r="F6" s="15">
        <v>1</v>
      </c>
      <c r="G6" s="10">
        <v>84</v>
      </c>
      <c r="H6" s="10">
        <v>33</v>
      </c>
      <c r="I6" s="39">
        <f t="shared" si="0"/>
        <v>39.285714285714285</v>
      </c>
      <c r="J6" s="9">
        <v>421.25</v>
      </c>
      <c r="K6" s="16">
        <f t="shared" si="1"/>
        <v>10670.262499999999</v>
      </c>
    </row>
    <row r="7" spans="1:11" ht="15.75" x14ac:dyDescent="0.25">
      <c r="A7" s="12">
        <v>5</v>
      </c>
      <c r="B7" s="12" t="s">
        <v>47</v>
      </c>
      <c r="C7" s="12" t="s">
        <v>7</v>
      </c>
      <c r="D7" s="13">
        <v>43374</v>
      </c>
      <c r="E7" s="14" t="s">
        <v>85</v>
      </c>
      <c r="F7" s="15">
        <v>1</v>
      </c>
      <c r="G7" s="10">
        <v>17</v>
      </c>
      <c r="H7" s="10">
        <v>9</v>
      </c>
      <c r="I7" s="39">
        <f t="shared" si="0"/>
        <v>52.941176470588232</v>
      </c>
      <c r="J7" s="9">
        <v>64.03</v>
      </c>
      <c r="K7" s="16">
        <f t="shared" si="1"/>
        <v>1621.8798999999999</v>
      </c>
    </row>
    <row r="8" spans="1:11" ht="15.75" x14ac:dyDescent="0.25">
      <c r="A8" s="12">
        <v>6</v>
      </c>
      <c r="B8" s="12" t="s">
        <v>47</v>
      </c>
      <c r="C8" s="12" t="s">
        <v>8</v>
      </c>
      <c r="D8" s="13">
        <v>43374</v>
      </c>
      <c r="E8" s="14" t="s">
        <v>52</v>
      </c>
      <c r="F8" s="15"/>
      <c r="G8" s="10">
        <v>20</v>
      </c>
      <c r="H8" s="10">
        <v>20</v>
      </c>
      <c r="I8" s="39">
        <f t="shared" si="0"/>
        <v>100</v>
      </c>
      <c r="J8" s="9"/>
      <c r="K8" s="16"/>
    </row>
    <row r="9" spans="1:11" ht="15.75" x14ac:dyDescent="0.25">
      <c r="A9" s="28">
        <v>7</v>
      </c>
      <c r="B9" s="28" t="s">
        <v>48</v>
      </c>
      <c r="C9" s="28" t="s">
        <v>12</v>
      </c>
      <c r="D9" s="29">
        <v>43374</v>
      </c>
      <c r="E9" s="30"/>
      <c r="F9" s="31">
        <v>4</v>
      </c>
      <c r="G9" s="17">
        <v>27</v>
      </c>
      <c r="H9" s="17">
        <v>14</v>
      </c>
      <c r="I9" s="40">
        <f t="shared" si="0"/>
        <v>51.851851851851848</v>
      </c>
      <c r="J9" s="18">
        <v>121.32</v>
      </c>
      <c r="K9" s="19">
        <f t="shared" si="1"/>
        <v>3073.0355999999997</v>
      </c>
    </row>
    <row r="10" spans="1:11" ht="15.75" x14ac:dyDescent="0.25">
      <c r="A10" s="32">
        <v>8</v>
      </c>
      <c r="B10" s="32" t="s">
        <v>47</v>
      </c>
      <c r="C10" s="32" t="s">
        <v>9</v>
      </c>
      <c r="D10" s="33">
        <v>43405</v>
      </c>
      <c r="E10" s="34" t="s">
        <v>52</v>
      </c>
      <c r="F10" s="35"/>
      <c r="G10" s="21">
        <v>27</v>
      </c>
      <c r="H10" s="21">
        <v>27</v>
      </c>
      <c r="I10" s="41">
        <f t="shared" ref="I10:I61" si="2">H10/G10%</f>
        <v>100</v>
      </c>
      <c r="J10" s="23"/>
      <c r="K10" s="23"/>
    </row>
    <row r="11" spans="1:11" ht="15.75" x14ac:dyDescent="0.25">
      <c r="A11" s="12">
        <v>9</v>
      </c>
      <c r="B11" s="12" t="s">
        <v>47</v>
      </c>
      <c r="C11" s="12" t="s">
        <v>10</v>
      </c>
      <c r="D11" s="13">
        <v>43405</v>
      </c>
      <c r="E11" s="14" t="s">
        <v>52</v>
      </c>
      <c r="F11" s="27"/>
      <c r="G11" s="10">
        <v>24</v>
      </c>
      <c r="H11" s="10">
        <v>21</v>
      </c>
      <c r="I11" s="39">
        <f t="shared" si="2"/>
        <v>87.5</v>
      </c>
      <c r="J11" s="24">
        <v>29.52</v>
      </c>
      <c r="K11" s="24">
        <f t="shared" si="1"/>
        <v>747.74159999999995</v>
      </c>
    </row>
    <row r="12" spans="1:11" ht="15.75" x14ac:dyDescent="0.25">
      <c r="A12" s="12">
        <v>10</v>
      </c>
      <c r="B12" s="12" t="s">
        <v>47</v>
      </c>
      <c r="C12" s="12" t="s">
        <v>13</v>
      </c>
      <c r="D12" s="13">
        <v>43405</v>
      </c>
      <c r="E12" s="14" t="s">
        <v>52</v>
      </c>
      <c r="F12" s="27"/>
      <c r="G12" s="10">
        <v>18</v>
      </c>
      <c r="H12" s="10">
        <v>18</v>
      </c>
      <c r="I12" s="39">
        <f t="shared" si="2"/>
        <v>100</v>
      </c>
      <c r="J12" s="24"/>
      <c r="K12" s="24"/>
    </row>
    <row r="13" spans="1:11" ht="15.75" x14ac:dyDescent="0.25">
      <c r="A13" s="12">
        <v>11</v>
      </c>
      <c r="B13" s="12" t="s">
        <v>47</v>
      </c>
      <c r="C13" s="12" t="s">
        <v>14</v>
      </c>
      <c r="D13" s="13">
        <v>43405</v>
      </c>
      <c r="E13" s="14" t="s">
        <v>52</v>
      </c>
      <c r="F13" s="27"/>
      <c r="G13" s="10">
        <v>27</v>
      </c>
      <c r="H13" s="10">
        <v>27</v>
      </c>
      <c r="I13" s="39">
        <f t="shared" si="2"/>
        <v>100</v>
      </c>
      <c r="J13" s="24"/>
      <c r="K13" s="24"/>
    </row>
    <row r="14" spans="1:11" ht="15.75" x14ac:dyDescent="0.25">
      <c r="A14" s="28">
        <v>12</v>
      </c>
      <c r="B14" s="28" t="s">
        <v>47</v>
      </c>
      <c r="C14" s="36" t="s">
        <v>15</v>
      </c>
      <c r="D14" s="29">
        <v>43405</v>
      </c>
      <c r="E14" s="30" t="s">
        <v>52</v>
      </c>
      <c r="F14" s="37"/>
      <c r="G14" s="17">
        <v>27</v>
      </c>
      <c r="H14" s="17">
        <v>24</v>
      </c>
      <c r="I14" s="40">
        <f t="shared" si="2"/>
        <v>88.888888888888886</v>
      </c>
      <c r="J14" s="25">
        <v>26.96</v>
      </c>
      <c r="K14" s="25">
        <f t="shared" si="1"/>
        <v>682.89679999999998</v>
      </c>
    </row>
    <row r="15" spans="1:11" ht="15.75" x14ac:dyDescent="0.25">
      <c r="A15" s="32">
        <v>13</v>
      </c>
      <c r="B15" s="32" t="s">
        <v>47</v>
      </c>
      <c r="C15" s="32" t="s">
        <v>16</v>
      </c>
      <c r="D15" s="33">
        <v>43435</v>
      </c>
      <c r="E15" s="34" t="s">
        <v>52</v>
      </c>
      <c r="F15" s="38"/>
      <c r="G15" s="21">
        <v>24</v>
      </c>
      <c r="H15" s="21">
        <v>24</v>
      </c>
      <c r="I15" s="41">
        <f t="shared" si="2"/>
        <v>100</v>
      </c>
      <c r="J15" s="20"/>
      <c r="K15" s="22"/>
    </row>
    <row r="16" spans="1:11" ht="15.75" x14ac:dyDescent="0.25">
      <c r="A16" s="12">
        <v>14</v>
      </c>
      <c r="B16" s="12" t="s">
        <v>47</v>
      </c>
      <c r="C16" s="12" t="s">
        <v>37</v>
      </c>
      <c r="D16" s="13">
        <v>43435</v>
      </c>
      <c r="E16" s="14" t="s">
        <v>85</v>
      </c>
      <c r="F16" s="15">
        <v>3</v>
      </c>
      <c r="G16" s="10">
        <v>168</v>
      </c>
      <c r="H16" s="10">
        <v>41</v>
      </c>
      <c r="I16" s="39">
        <f t="shared" si="2"/>
        <v>24.404761904761905</v>
      </c>
      <c r="J16" s="9">
        <v>158.38999999999999</v>
      </c>
      <c r="K16" s="16">
        <f t="shared" si="1"/>
        <v>4012.0186999999992</v>
      </c>
    </row>
    <row r="17" spans="1:11" ht="15.75" x14ac:dyDescent="0.25">
      <c r="A17" s="12">
        <v>15</v>
      </c>
      <c r="B17" s="12" t="s">
        <v>47</v>
      </c>
      <c r="C17" s="12" t="s">
        <v>38</v>
      </c>
      <c r="D17" s="13">
        <v>43435</v>
      </c>
      <c r="E17" s="14" t="s">
        <v>52</v>
      </c>
      <c r="F17" s="15"/>
      <c r="G17" s="10">
        <v>24</v>
      </c>
      <c r="H17" s="10">
        <v>24</v>
      </c>
      <c r="I17" s="39">
        <f t="shared" si="2"/>
        <v>100</v>
      </c>
      <c r="J17" s="9"/>
      <c r="K17" s="16"/>
    </row>
    <row r="18" spans="1:11" ht="15.75" x14ac:dyDescent="0.25">
      <c r="A18" s="28">
        <v>16</v>
      </c>
      <c r="B18" s="28" t="s">
        <v>47</v>
      </c>
      <c r="C18" s="28" t="s">
        <v>39</v>
      </c>
      <c r="D18" s="29">
        <v>43435</v>
      </c>
      <c r="E18" s="30" t="s">
        <v>52</v>
      </c>
      <c r="F18" s="31"/>
      <c r="G18" s="17">
        <v>27</v>
      </c>
      <c r="H18" s="17">
        <v>22</v>
      </c>
      <c r="I18" s="40">
        <f t="shared" si="2"/>
        <v>81.481481481481481</v>
      </c>
      <c r="J18" s="18">
        <v>29.52</v>
      </c>
      <c r="K18" s="19">
        <f t="shared" si="1"/>
        <v>747.74159999999995</v>
      </c>
    </row>
    <row r="19" spans="1:11" ht="15.75" hidden="1" x14ac:dyDescent="0.25">
      <c r="A19" s="44">
        <v>17</v>
      </c>
      <c r="B19" s="44" t="s">
        <v>48</v>
      </c>
      <c r="C19" s="44" t="s">
        <v>17</v>
      </c>
      <c r="D19" s="45" t="s">
        <v>80</v>
      </c>
      <c r="E19" s="46" t="s">
        <v>52</v>
      </c>
      <c r="F19" s="47"/>
      <c r="G19" s="48"/>
      <c r="H19" s="48"/>
      <c r="I19" s="49">
        <v>0</v>
      </c>
      <c r="J19" s="47">
        <f>164*2.4*1.5-164*2.4</f>
        <v>196.8</v>
      </c>
      <c r="K19" s="50">
        <f t="shared" ref="K19:K28" si="3">J19*25.33</f>
        <v>4984.9439999999995</v>
      </c>
    </row>
    <row r="20" spans="1:11" ht="15.75" hidden="1" x14ac:dyDescent="0.25">
      <c r="A20" s="51">
        <v>18</v>
      </c>
      <c r="B20" s="51" t="s">
        <v>48</v>
      </c>
      <c r="C20" s="51" t="s">
        <v>19</v>
      </c>
      <c r="D20" s="45" t="s">
        <v>80</v>
      </c>
      <c r="E20" s="52" t="s">
        <v>52</v>
      </c>
      <c r="F20" s="53"/>
      <c r="G20" s="54"/>
      <c r="H20" s="54"/>
      <c r="I20" s="55">
        <v>0</v>
      </c>
      <c r="J20" s="53">
        <f>247*2.4*1.5-247*2.4</f>
        <v>296.39999999999998</v>
      </c>
      <c r="K20" s="56">
        <f t="shared" si="3"/>
        <v>7507.811999999999</v>
      </c>
    </row>
    <row r="21" spans="1:11" ht="15.75" hidden="1" x14ac:dyDescent="0.25">
      <c r="A21" s="51">
        <v>19</v>
      </c>
      <c r="B21" s="51" t="s">
        <v>48</v>
      </c>
      <c r="C21" s="51" t="s">
        <v>20</v>
      </c>
      <c r="D21" s="45" t="s">
        <v>80</v>
      </c>
      <c r="E21" s="52" t="s">
        <v>52</v>
      </c>
      <c r="F21" s="53"/>
      <c r="G21" s="54"/>
      <c r="H21" s="54"/>
      <c r="I21" s="55">
        <v>0</v>
      </c>
      <c r="J21" s="53">
        <f>136*2.4*1.5-136*2.4</f>
        <v>163.19999999999999</v>
      </c>
      <c r="K21" s="56">
        <f t="shared" si="3"/>
        <v>4133.8559999999998</v>
      </c>
    </row>
    <row r="22" spans="1:11" ht="15.75" hidden="1" x14ac:dyDescent="0.25">
      <c r="A22" s="51">
        <v>20</v>
      </c>
      <c r="B22" s="51" t="s">
        <v>48</v>
      </c>
      <c r="C22" s="51" t="s">
        <v>21</v>
      </c>
      <c r="D22" s="45" t="s">
        <v>80</v>
      </c>
      <c r="E22" s="52" t="s">
        <v>52</v>
      </c>
      <c r="F22" s="53"/>
      <c r="G22" s="54"/>
      <c r="H22" s="54"/>
      <c r="I22" s="55">
        <v>0</v>
      </c>
      <c r="J22" s="53">
        <f>259*3.11*1.5-259*3.11</f>
        <v>402.74500000000012</v>
      </c>
      <c r="K22" s="56">
        <f t="shared" si="3"/>
        <v>10201.530850000003</v>
      </c>
    </row>
    <row r="23" spans="1:11" ht="15.75" hidden="1" x14ac:dyDescent="0.25">
      <c r="A23" s="51">
        <v>21</v>
      </c>
      <c r="B23" s="51" t="s">
        <v>48</v>
      </c>
      <c r="C23" s="51" t="s">
        <v>22</v>
      </c>
      <c r="D23" s="45" t="s">
        <v>80</v>
      </c>
      <c r="E23" s="52" t="s">
        <v>52</v>
      </c>
      <c r="F23" s="53"/>
      <c r="G23" s="54"/>
      <c r="H23" s="54"/>
      <c r="I23" s="55">
        <v>0</v>
      </c>
      <c r="J23" s="53">
        <f>260*3.11*1.5-260*3.11</f>
        <v>404.30000000000007</v>
      </c>
      <c r="K23" s="56">
        <f t="shared" si="3"/>
        <v>10240.919000000002</v>
      </c>
    </row>
    <row r="24" spans="1:11" ht="15.75" hidden="1" x14ac:dyDescent="0.25">
      <c r="A24" s="51">
        <v>22</v>
      </c>
      <c r="B24" s="51" t="s">
        <v>48</v>
      </c>
      <c r="C24" s="51" t="s">
        <v>23</v>
      </c>
      <c r="D24" s="45" t="s">
        <v>80</v>
      </c>
      <c r="E24" s="52" t="s">
        <v>52</v>
      </c>
      <c r="F24" s="53"/>
      <c r="G24" s="54"/>
      <c r="H24" s="54"/>
      <c r="I24" s="55">
        <v>0</v>
      </c>
      <c r="J24" s="53">
        <f>166*3.11*1.5-166*3.11</f>
        <v>258.13</v>
      </c>
      <c r="K24" s="56">
        <f t="shared" si="3"/>
        <v>6538.4328999999998</v>
      </c>
    </row>
    <row r="25" spans="1:11" ht="15.75" hidden="1" x14ac:dyDescent="0.25">
      <c r="A25" s="51">
        <v>23</v>
      </c>
      <c r="B25" s="51" t="s">
        <v>48</v>
      </c>
      <c r="C25" s="51" t="s">
        <v>24</v>
      </c>
      <c r="D25" s="45" t="s">
        <v>80</v>
      </c>
      <c r="E25" s="52" t="s">
        <v>52</v>
      </c>
      <c r="F25" s="53"/>
      <c r="G25" s="54"/>
      <c r="H25" s="54"/>
      <c r="I25" s="55">
        <v>0</v>
      </c>
      <c r="J25" s="53">
        <f>7*2.4*1.5-7*2.4</f>
        <v>8.4000000000000021</v>
      </c>
      <c r="K25" s="56">
        <f t="shared" si="3"/>
        <v>212.77200000000005</v>
      </c>
    </row>
    <row r="26" spans="1:11" ht="15.75" hidden="1" x14ac:dyDescent="0.25">
      <c r="A26" s="51">
        <v>24</v>
      </c>
      <c r="B26" s="51" t="s">
        <v>48</v>
      </c>
      <c r="C26" s="51" t="s">
        <v>25</v>
      </c>
      <c r="D26" s="45" t="s">
        <v>80</v>
      </c>
      <c r="E26" s="52" t="s">
        <v>52</v>
      </c>
      <c r="F26" s="53"/>
      <c r="G26" s="54"/>
      <c r="H26" s="54"/>
      <c r="I26" s="55">
        <v>0</v>
      </c>
      <c r="J26" s="53">
        <f>177*2.4*1.5-177*2.4</f>
        <v>212.40000000000003</v>
      </c>
      <c r="K26" s="56">
        <f t="shared" si="3"/>
        <v>5380.0920000000006</v>
      </c>
    </row>
    <row r="27" spans="1:11" ht="15.75" hidden="1" x14ac:dyDescent="0.25">
      <c r="A27" s="51">
        <v>25</v>
      </c>
      <c r="B27" s="51" t="s">
        <v>48</v>
      </c>
      <c r="C27" s="51" t="s">
        <v>26</v>
      </c>
      <c r="D27" s="45" t="s">
        <v>80</v>
      </c>
      <c r="E27" s="52" t="s">
        <v>52</v>
      </c>
      <c r="F27" s="53"/>
      <c r="G27" s="54"/>
      <c r="H27" s="54"/>
      <c r="I27" s="55">
        <v>0</v>
      </c>
      <c r="J27" s="53">
        <f>175*2.4*1.5-175*2.4</f>
        <v>210</v>
      </c>
      <c r="K27" s="56">
        <f t="shared" si="3"/>
        <v>5319.2999999999993</v>
      </c>
    </row>
    <row r="28" spans="1:11" ht="15.75" hidden="1" x14ac:dyDescent="0.25">
      <c r="A28" s="51">
        <v>26</v>
      </c>
      <c r="B28" s="51" t="s">
        <v>48</v>
      </c>
      <c r="C28" s="51" t="s">
        <v>27</v>
      </c>
      <c r="D28" s="45" t="s">
        <v>80</v>
      </c>
      <c r="E28" s="52" t="s">
        <v>52</v>
      </c>
      <c r="F28" s="53"/>
      <c r="G28" s="54"/>
      <c r="H28" s="54"/>
      <c r="I28" s="55">
        <v>0</v>
      </c>
      <c r="J28" s="53">
        <f>148*2.4*1.5-148*2.4</f>
        <v>177.59999999999997</v>
      </c>
      <c r="K28" s="56">
        <f t="shared" si="3"/>
        <v>4498.6079999999993</v>
      </c>
    </row>
    <row r="29" spans="1:11" ht="15.75" x14ac:dyDescent="0.25">
      <c r="A29" s="12">
        <v>27</v>
      </c>
      <c r="B29" s="12" t="s">
        <v>47</v>
      </c>
      <c r="C29" s="12" t="s">
        <v>46</v>
      </c>
      <c r="D29" s="13">
        <v>43466</v>
      </c>
      <c r="E29" s="14" t="s">
        <v>85</v>
      </c>
      <c r="F29" s="15">
        <v>1</v>
      </c>
      <c r="G29" s="10">
        <v>64</v>
      </c>
      <c r="H29" s="10">
        <v>64</v>
      </c>
      <c r="I29" s="39">
        <f t="shared" si="2"/>
        <v>100</v>
      </c>
      <c r="J29" s="9"/>
      <c r="K29" s="16"/>
    </row>
    <row r="30" spans="1:11" ht="15.75" x14ac:dyDescent="0.25">
      <c r="A30" s="12">
        <v>28</v>
      </c>
      <c r="B30" s="12" t="s">
        <v>49</v>
      </c>
      <c r="C30" s="12" t="s">
        <v>29</v>
      </c>
      <c r="D30" s="13">
        <v>43466</v>
      </c>
      <c r="E30" s="14" t="s">
        <v>85</v>
      </c>
      <c r="F30" s="15">
        <v>1</v>
      </c>
      <c r="G30" s="10">
        <v>70</v>
      </c>
      <c r="H30" s="10">
        <v>52</v>
      </c>
      <c r="I30" s="39">
        <f t="shared" si="2"/>
        <v>74.285714285714292</v>
      </c>
      <c r="J30" s="9">
        <v>141.54</v>
      </c>
      <c r="K30" s="16">
        <f t="shared" si="1"/>
        <v>3585.2081999999996</v>
      </c>
    </row>
    <row r="31" spans="1:11" ht="15.75" x14ac:dyDescent="0.25">
      <c r="A31" s="12">
        <v>29</v>
      </c>
      <c r="B31" s="12" t="s">
        <v>49</v>
      </c>
      <c r="C31" s="12" t="s">
        <v>30</v>
      </c>
      <c r="D31" s="13">
        <v>43466</v>
      </c>
      <c r="E31" s="14" t="s">
        <v>85</v>
      </c>
      <c r="F31" s="15">
        <v>3</v>
      </c>
      <c r="G31" s="10">
        <v>60</v>
      </c>
      <c r="H31" s="10">
        <v>47</v>
      </c>
      <c r="I31" s="39">
        <f t="shared" si="2"/>
        <v>78.333333333333343</v>
      </c>
      <c r="J31" s="9">
        <v>87.62</v>
      </c>
      <c r="K31" s="16">
        <f t="shared" si="1"/>
        <v>2219.4146000000001</v>
      </c>
    </row>
    <row r="32" spans="1:11" ht="15.75" x14ac:dyDescent="0.25">
      <c r="A32" s="12">
        <v>30</v>
      </c>
      <c r="B32" s="12" t="s">
        <v>49</v>
      </c>
      <c r="C32" s="12" t="s">
        <v>31</v>
      </c>
      <c r="D32" s="13">
        <v>43466</v>
      </c>
      <c r="E32" s="14" t="s">
        <v>85</v>
      </c>
      <c r="F32" s="15">
        <v>1</v>
      </c>
      <c r="G32" s="10">
        <v>99</v>
      </c>
      <c r="H32" s="10">
        <v>71</v>
      </c>
      <c r="I32" s="39">
        <f t="shared" si="2"/>
        <v>71.717171717171723</v>
      </c>
      <c r="J32" s="9">
        <v>171.87</v>
      </c>
      <c r="K32" s="16">
        <f t="shared" si="1"/>
        <v>4353.4670999999998</v>
      </c>
    </row>
    <row r="33" spans="1:11" ht="15.75" x14ac:dyDescent="0.25">
      <c r="A33" s="12">
        <v>31</v>
      </c>
      <c r="B33" s="12" t="s">
        <v>49</v>
      </c>
      <c r="C33" s="12" t="s">
        <v>18</v>
      </c>
      <c r="D33" s="13">
        <v>43466</v>
      </c>
      <c r="E33" s="14" t="s">
        <v>52</v>
      </c>
      <c r="F33" s="15"/>
      <c r="G33" s="10">
        <v>80</v>
      </c>
      <c r="H33" s="10">
        <v>61</v>
      </c>
      <c r="I33" s="39">
        <f t="shared" si="2"/>
        <v>76.25</v>
      </c>
      <c r="J33" s="9">
        <v>131.43</v>
      </c>
      <c r="K33" s="16">
        <f t="shared" si="1"/>
        <v>3329.1219000000001</v>
      </c>
    </row>
    <row r="34" spans="1:11" ht="15.75" x14ac:dyDescent="0.25">
      <c r="A34" s="12">
        <v>32</v>
      </c>
      <c r="B34" s="12" t="s">
        <v>49</v>
      </c>
      <c r="C34" s="12" t="s">
        <v>32</v>
      </c>
      <c r="D34" s="13">
        <v>43466</v>
      </c>
      <c r="E34" s="14" t="s">
        <v>85</v>
      </c>
      <c r="F34" s="15">
        <v>1</v>
      </c>
      <c r="G34" s="10">
        <v>65</v>
      </c>
      <c r="H34" s="10">
        <v>50</v>
      </c>
      <c r="I34" s="39">
        <f t="shared" si="2"/>
        <v>76.92307692307692</v>
      </c>
      <c r="J34" s="9">
        <v>74.14</v>
      </c>
      <c r="K34" s="16">
        <f t="shared" si="1"/>
        <v>1877.9661999999998</v>
      </c>
    </row>
    <row r="35" spans="1:11" ht="15.75" x14ac:dyDescent="0.25">
      <c r="A35" s="12">
        <v>33</v>
      </c>
      <c r="B35" s="12" t="s">
        <v>49</v>
      </c>
      <c r="C35" s="12" t="s">
        <v>33</v>
      </c>
      <c r="D35" s="13">
        <v>43466</v>
      </c>
      <c r="E35" s="14" t="s">
        <v>85</v>
      </c>
      <c r="F35" s="15">
        <v>3</v>
      </c>
      <c r="G35" s="10">
        <v>65</v>
      </c>
      <c r="H35" s="10">
        <v>40</v>
      </c>
      <c r="I35" s="39">
        <f t="shared" si="2"/>
        <v>61.538461538461533</v>
      </c>
      <c r="J35" s="9">
        <v>117.95</v>
      </c>
      <c r="K35" s="16">
        <f t="shared" si="1"/>
        <v>2987.6734999999999</v>
      </c>
    </row>
    <row r="36" spans="1:11" ht="15.75" x14ac:dyDescent="0.25">
      <c r="A36" s="12">
        <v>34</v>
      </c>
      <c r="B36" s="12" t="s">
        <v>49</v>
      </c>
      <c r="C36" s="12" t="s">
        <v>34</v>
      </c>
      <c r="D36" s="13">
        <v>43466</v>
      </c>
      <c r="E36" s="14" t="s">
        <v>85</v>
      </c>
      <c r="F36" s="15">
        <v>1</v>
      </c>
      <c r="G36" s="10">
        <v>90</v>
      </c>
      <c r="H36" s="10">
        <v>80</v>
      </c>
      <c r="I36" s="39">
        <f t="shared" si="2"/>
        <v>88.888888888888886</v>
      </c>
      <c r="J36" s="9">
        <v>60.122999999999998</v>
      </c>
      <c r="K36" s="16">
        <f t="shared" si="1"/>
        <v>1522.9155899999998</v>
      </c>
    </row>
    <row r="37" spans="1:11" ht="15.75" x14ac:dyDescent="0.25">
      <c r="A37" s="12">
        <v>35</v>
      </c>
      <c r="B37" s="12" t="s">
        <v>49</v>
      </c>
      <c r="C37" s="12" t="s">
        <v>35</v>
      </c>
      <c r="D37" s="13">
        <v>43466</v>
      </c>
      <c r="E37" s="14" t="s">
        <v>85</v>
      </c>
      <c r="F37" s="15">
        <v>3</v>
      </c>
      <c r="G37" s="10">
        <v>36</v>
      </c>
      <c r="H37" s="10">
        <v>25</v>
      </c>
      <c r="I37" s="39">
        <f t="shared" si="2"/>
        <v>69.444444444444443</v>
      </c>
      <c r="J37" s="9">
        <v>70.77</v>
      </c>
      <c r="K37" s="16">
        <f t="shared" si="1"/>
        <v>1792.6040999999998</v>
      </c>
    </row>
    <row r="38" spans="1:11" ht="15.75" x14ac:dyDescent="0.25">
      <c r="A38" s="12">
        <v>36</v>
      </c>
      <c r="B38" s="12" t="s">
        <v>49</v>
      </c>
      <c r="C38" s="12" t="s">
        <v>36</v>
      </c>
      <c r="D38" s="13">
        <v>43466</v>
      </c>
      <c r="E38" s="14" t="s">
        <v>85</v>
      </c>
      <c r="F38" s="15">
        <v>1</v>
      </c>
      <c r="G38" s="10">
        <v>28</v>
      </c>
      <c r="H38" s="10">
        <v>19</v>
      </c>
      <c r="I38" s="39">
        <f t="shared" si="2"/>
        <v>67.857142857142847</v>
      </c>
      <c r="J38" s="9">
        <v>74.14</v>
      </c>
      <c r="K38" s="16">
        <f t="shared" si="1"/>
        <v>1877.9661999999998</v>
      </c>
    </row>
    <row r="39" spans="1:11" ht="15.75" x14ac:dyDescent="0.25">
      <c r="A39" s="12">
        <v>37</v>
      </c>
      <c r="B39" s="12" t="s">
        <v>49</v>
      </c>
      <c r="C39" s="12" t="s">
        <v>55</v>
      </c>
      <c r="D39" s="13">
        <v>43466</v>
      </c>
      <c r="E39" s="14" t="s">
        <v>85</v>
      </c>
      <c r="F39" s="15">
        <v>1</v>
      </c>
      <c r="G39" s="10">
        <v>60</v>
      </c>
      <c r="H39" s="10">
        <v>48</v>
      </c>
      <c r="I39" s="39">
        <f t="shared" si="2"/>
        <v>80</v>
      </c>
      <c r="J39" s="9">
        <v>90.99</v>
      </c>
      <c r="K39" s="16">
        <f t="shared" si="1"/>
        <v>2304.7766999999999</v>
      </c>
    </row>
    <row r="40" spans="1:11" ht="15.75" x14ac:dyDescent="0.25">
      <c r="A40" s="12">
        <v>38</v>
      </c>
      <c r="B40" s="12" t="s">
        <v>49</v>
      </c>
      <c r="C40" s="12" t="s">
        <v>43</v>
      </c>
      <c r="D40" s="13">
        <v>43466</v>
      </c>
      <c r="E40" s="14" t="s">
        <v>52</v>
      </c>
      <c r="F40" s="15"/>
      <c r="G40" s="10">
        <v>100</v>
      </c>
      <c r="H40" s="10">
        <v>95</v>
      </c>
      <c r="I40" s="39">
        <f t="shared" si="2"/>
        <v>95</v>
      </c>
      <c r="J40" s="9">
        <v>37.07</v>
      </c>
      <c r="K40" s="16">
        <f t="shared" si="1"/>
        <v>938.98309999999992</v>
      </c>
    </row>
    <row r="41" spans="1:11" ht="15.75" x14ac:dyDescent="0.25">
      <c r="A41" s="12">
        <v>39</v>
      </c>
      <c r="B41" s="12" t="s">
        <v>49</v>
      </c>
      <c r="C41" s="12" t="s">
        <v>44</v>
      </c>
      <c r="D41" s="13">
        <v>43466</v>
      </c>
      <c r="E41" s="14"/>
      <c r="F41" s="15">
        <v>3</v>
      </c>
      <c r="G41" s="10">
        <v>60</v>
      </c>
      <c r="H41" s="10">
        <v>42</v>
      </c>
      <c r="I41" s="39">
        <f t="shared" si="2"/>
        <v>70</v>
      </c>
      <c r="J41" s="9">
        <v>114.58</v>
      </c>
      <c r="K41" s="16">
        <f t="shared" si="1"/>
        <v>2902.3113999999996</v>
      </c>
    </row>
    <row r="42" spans="1:11" ht="15.75" x14ac:dyDescent="0.25">
      <c r="A42" s="12">
        <v>40</v>
      </c>
      <c r="B42" s="12" t="s">
        <v>49</v>
      </c>
      <c r="C42" s="12" t="s">
        <v>45</v>
      </c>
      <c r="D42" s="13">
        <v>43466</v>
      </c>
      <c r="E42" s="14" t="s">
        <v>85</v>
      </c>
      <c r="F42" s="15">
        <v>1</v>
      </c>
      <c r="G42" s="10">
        <v>90</v>
      </c>
      <c r="H42" s="10">
        <v>76</v>
      </c>
      <c r="I42" s="39">
        <f t="shared" si="2"/>
        <v>84.444444444444443</v>
      </c>
      <c r="J42" s="9">
        <v>62.99</v>
      </c>
      <c r="K42" s="16">
        <f t="shared" si="1"/>
        <v>1595.5366999999999</v>
      </c>
    </row>
    <row r="43" spans="1:11" ht="15.75" x14ac:dyDescent="0.25">
      <c r="A43" s="12">
        <v>41</v>
      </c>
      <c r="B43" s="12" t="s">
        <v>49</v>
      </c>
      <c r="C43" s="12" t="s">
        <v>58</v>
      </c>
      <c r="D43" s="13">
        <v>43466</v>
      </c>
      <c r="E43" s="14"/>
      <c r="F43" s="15"/>
      <c r="G43" s="10">
        <v>60</v>
      </c>
      <c r="H43" s="10">
        <v>51</v>
      </c>
      <c r="I43" s="39">
        <f t="shared" si="2"/>
        <v>85</v>
      </c>
      <c r="J43" s="9">
        <v>48.670999999999999</v>
      </c>
      <c r="K43" s="16">
        <f t="shared" si="1"/>
        <v>1232.8364299999998</v>
      </c>
    </row>
    <row r="44" spans="1:11" ht="15.75" x14ac:dyDescent="0.25">
      <c r="A44" s="12">
        <v>42</v>
      </c>
      <c r="B44" s="12" t="s">
        <v>49</v>
      </c>
      <c r="C44" s="12" t="s">
        <v>59</v>
      </c>
      <c r="D44" s="13">
        <v>43466</v>
      </c>
      <c r="E44" s="14"/>
      <c r="F44" s="15"/>
      <c r="G44" s="10">
        <v>68</v>
      </c>
      <c r="H44" s="10">
        <v>35</v>
      </c>
      <c r="I44" s="39">
        <f t="shared" si="2"/>
        <v>51.470588235294116</v>
      </c>
      <c r="J44" s="9">
        <v>256.12</v>
      </c>
      <c r="K44" s="16">
        <f t="shared" si="1"/>
        <v>6487.5195999999996</v>
      </c>
    </row>
    <row r="45" spans="1:11" ht="15.75" x14ac:dyDescent="0.25">
      <c r="A45" s="12">
        <v>43</v>
      </c>
      <c r="B45" s="12" t="s">
        <v>49</v>
      </c>
      <c r="C45" s="12" t="s">
        <v>60</v>
      </c>
      <c r="D45" s="13">
        <v>43466</v>
      </c>
      <c r="E45" s="14" t="s">
        <v>52</v>
      </c>
      <c r="F45" s="15"/>
      <c r="G45" s="10">
        <v>67</v>
      </c>
      <c r="H45" s="10">
        <v>43</v>
      </c>
      <c r="I45" s="39">
        <f t="shared" si="2"/>
        <v>64.179104477611943</v>
      </c>
      <c r="J45" s="9">
        <v>175.24</v>
      </c>
      <c r="K45" s="16">
        <f t="shared" si="1"/>
        <v>4438.8292000000001</v>
      </c>
    </row>
    <row r="46" spans="1:11" ht="15.75" x14ac:dyDescent="0.25">
      <c r="A46" s="12">
        <v>44</v>
      </c>
      <c r="B46" s="12" t="s">
        <v>49</v>
      </c>
      <c r="C46" s="12" t="s">
        <v>61</v>
      </c>
      <c r="D46" s="13">
        <v>43466</v>
      </c>
      <c r="E46" s="14" t="s">
        <v>52</v>
      </c>
      <c r="F46" s="15"/>
      <c r="G46" s="10">
        <v>120</v>
      </c>
      <c r="H46" s="10">
        <v>69</v>
      </c>
      <c r="I46" s="39">
        <f t="shared" si="2"/>
        <v>57.5</v>
      </c>
      <c r="J46" s="9">
        <v>222.42</v>
      </c>
      <c r="K46" s="16">
        <f t="shared" si="1"/>
        <v>5633.8985999999995</v>
      </c>
    </row>
    <row r="47" spans="1:11" ht="15.75" x14ac:dyDescent="0.25">
      <c r="A47" s="12">
        <v>45</v>
      </c>
      <c r="B47" s="12" t="s">
        <v>49</v>
      </c>
      <c r="C47" s="12" t="s">
        <v>62</v>
      </c>
      <c r="D47" s="13">
        <v>43466</v>
      </c>
      <c r="E47" s="14"/>
      <c r="F47" s="15"/>
      <c r="G47" s="10">
        <v>118</v>
      </c>
      <c r="H47" s="10">
        <v>79</v>
      </c>
      <c r="I47" s="39">
        <f t="shared" si="2"/>
        <v>66.949152542372886</v>
      </c>
      <c r="J47" s="9">
        <v>323.52</v>
      </c>
      <c r="K47" s="16">
        <f t="shared" si="1"/>
        <v>8194.7615999999998</v>
      </c>
    </row>
    <row r="48" spans="1:11" ht="15.75" x14ac:dyDescent="0.25">
      <c r="A48" s="12">
        <v>46</v>
      </c>
      <c r="B48" s="12" t="s">
        <v>49</v>
      </c>
      <c r="C48" s="12" t="s">
        <v>63</v>
      </c>
      <c r="D48" s="13">
        <v>43466</v>
      </c>
      <c r="E48" s="14" t="s">
        <v>52</v>
      </c>
      <c r="F48" s="15"/>
      <c r="G48" s="10">
        <v>100</v>
      </c>
      <c r="H48" s="10">
        <v>73</v>
      </c>
      <c r="I48" s="39">
        <f t="shared" si="2"/>
        <v>73</v>
      </c>
      <c r="J48" s="9">
        <v>195.46</v>
      </c>
      <c r="K48" s="16">
        <f t="shared" si="1"/>
        <v>4951.0018</v>
      </c>
    </row>
    <row r="49" spans="1:11" ht="15.75" x14ac:dyDescent="0.25">
      <c r="A49" s="12">
        <v>47</v>
      </c>
      <c r="B49" s="12" t="s">
        <v>49</v>
      </c>
      <c r="C49" s="12" t="s">
        <v>64</v>
      </c>
      <c r="D49" s="13">
        <v>43466</v>
      </c>
      <c r="E49" s="14"/>
      <c r="F49" s="15"/>
      <c r="G49" s="10">
        <v>60</v>
      </c>
      <c r="H49" s="10">
        <v>48</v>
      </c>
      <c r="I49" s="39">
        <f t="shared" si="2"/>
        <v>80</v>
      </c>
      <c r="J49" s="9">
        <v>97.73</v>
      </c>
      <c r="K49" s="16">
        <f t="shared" si="1"/>
        <v>2475.5009</v>
      </c>
    </row>
    <row r="50" spans="1:11" ht="15.75" x14ac:dyDescent="0.25">
      <c r="A50" s="12">
        <v>48</v>
      </c>
      <c r="B50" s="12" t="s">
        <v>49</v>
      </c>
      <c r="C50" s="12" t="s">
        <v>65</v>
      </c>
      <c r="D50" s="13">
        <v>43466</v>
      </c>
      <c r="E50" s="14"/>
      <c r="F50" s="15"/>
      <c r="G50" s="10">
        <v>62</v>
      </c>
      <c r="H50" s="10">
        <v>62</v>
      </c>
      <c r="I50" s="39">
        <f t="shared" si="2"/>
        <v>100</v>
      </c>
      <c r="J50" s="9"/>
      <c r="K50" s="16"/>
    </row>
    <row r="51" spans="1:11" ht="15.75" x14ac:dyDescent="0.25">
      <c r="A51" s="12">
        <v>49</v>
      </c>
      <c r="B51" s="12" t="s">
        <v>49</v>
      </c>
      <c r="C51" s="12" t="s">
        <v>66</v>
      </c>
      <c r="D51" s="13">
        <v>43466</v>
      </c>
      <c r="E51" s="14" t="s">
        <v>85</v>
      </c>
      <c r="F51" s="15"/>
      <c r="G51" s="10">
        <v>60</v>
      </c>
      <c r="H51" s="10">
        <v>35</v>
      </c>
      <c r="I51" s="39">
        <f t="shared" si="2"/>
        <v>58.333333333333336</v>
      </c>
      <c r="J51" s="9">
        <v>165.13</v>
      </c>
      <c r="K51" s="16">
        <f t="shared" si="1"/>
        <v>4182.7428999999993</v>
      </c>
    </row>
    <row r="52" spans="1:11" ht="15.75" x14ac:dyDescent="0.25">
      <c r="A52" s="12">
        <v>50</v>
      </c>
      <c r="B52" s="12" t="s">
        <v>49</v>
      </c>
      <c r="C52" s="12" t="s">
        <v>67</v>
      </c>
      <c r="D52" s="13">
        <v>43466</v>
      </c>
      <c r="E52" s="14" t="s">
        <v>85</v>
      </c>
      <c r="F52" s="15"/>
      <c r="G52" s="10">
        <v>70</v>
      </c>
      <c r="H52" s="10">
        <v>49</v>
      </c>
      <c r="I52" s="39">
        <f t="shared" si="2"/>
        <v>70</v>
      </c>
      <c r="J52" s="9">
        <v>124.69</v>
      </c>
      <c r="K52" s="16">
        <f t="shared" si="1"/>
        <v>3158.3976999999995</v>
      </c>
    </row>
    <row r="53" spans="1:11" ht="15.75" x14ac:dyDescent="0.25">
      <c r="A53" s="12">
        <v>51</v>
      </c>
      <c r="B53" s="12" t="s">
        <v>49</v>
      </c>
      <c r="C53" s="12" t="s">
        <v>68</v>
      </c>
      <c r="D53" s="13">
        <v>43466</v>
      </c>
      <c r="E53" s="14" t="s">
        <v>85</v>
      </c>
      <c r="F53" s="15"/>
      <c r="G53" s="10">
        <v>90</v>
      </c>
      <c r="H53" s="10">
        <v>66</v>
      </c>
      <c r="I53" s="39">
        <f t="shared" si="2"/>
        <v>73.333333333333329</v>
      </c>
      <c r="J53" s="9">
        <v>181.98</v>
      </c>
      <c r="K53" s="16">
        <f t="shared" si="1"/>
        <v>4609.5533999999998</v>
      </c>
    </row>
    <row r="54" spans="1:11" ht="15.75" x14ac:dyDescent="0.25">
      <c r="A54" s="12">
        <v>52</v>
      </c>
      <c r="B54" s="12" t="s">
        <v>49</v>
      </c>
      <c r="C54" s="12" t="s">
        <v>69</v>
      </c>
      <c r="D54" s="13">
        <v>43466</v>
      </c>
      <c r="E54" s="14" t="s">
        <v>85</v>
      </c>
      <c r="F54" s="15"/>
      <c r="G54" s="10">
        <v>80</v>
      </c>
      <c r="H54" s="10">
        <v>48</v>
      </c>
      <c r="I54" s="39">
        <f t="shared" si="2"/>
        <v>60</v>
      </c>
      <c r="J54" s="9">
        <v>161.76</v>
      </c>
      <c r="K54" s="16">
        <f t="shared" si="1"/>
        <v>4097.3807999999999</v>
      </c>
    </row>
    <row r="55" spans="1:11" ht="15.75" x14ac:dyDescent="0.25">
      <c r="A55" s="12">
        <v>53</v>
      </c>
      <c r="B55" s="12" t="s">
        <v>49</v>
      </c>
      <c r="C55" s="12" t="s">
        <v>73</v>
      </c>
      <c r="D55" s="13">
        <v>43466</v>
      </c>
      <c r="E55" s="14"/>
      <c r="F55" s="15"/>
      <c r="G55" s="10">
        <v>64</v>
      </c>
      <c r="H55" s="10">
        <v>40</v>
      </c>
      <c r="I55" s="39">
        <f t="shared" si="2"/>
        <v>62.5</v>
      </c>
      <c r="J55" s="9">
        <v>151.65</v>
      </c>
      <c r="K55" s="16">
        <f t="shared" si="1"/>
        <v>3841.2945</v>
      </c>
    </row>
    <row r="56" spans="1:11" ht="15.75" x14ac:dyDescent="0.25">
      <c r="A56" s="12">
        <v>54</v>
      </c>
      <c r="B56" s="12" t="s">
        <v>49</v>
      </c>
      <c r="C56" s="12" t="s">
        <v>70</v>
      </c>
      <c r="D56" s="13">
        <v>43466</v>
      </c>
      <c r="E56" s="14" t="s">
        <v>52</v>
      </c>
      <c r="F56" s="15"/>
      <c r="G56" s="10">
        <v>115</v>
      </c>
      <c r="H56" s="10">
        <v>49</v>
      </c>
      <c r="I56" s="39">
        <f t="shared" si="2"/>
        <v>42.608695652173914</v>
      </c>
      <c r="J56" s="9">
        <v>326.89</v>
      </c>
      <c r="K56" s="16">
        <f t="shared" si="1"/>
        <v>8280.1236999999983</v>
      </c>
    </row>
    <row r="57" spans="1:11" ht="15.75" x14ac:dyDescent="0.25">
      <c r="A57" s="12">
        <v>55</v>
      </c>
      <c r="B57" s="12" t="s">
        <v>49</v>
      </c>
      <c r="C57" s="12" t="s">
        <v>71</v>
      </c>
      <c r="D57" s="13">
        <v>43466</v>
      </c>
      <c r="E57" s="14"/>
      <c r="F57" s="15"/>
      <c r="G57" s="10">
        <v>129</v>
      </c>
      <c r="H57" s="10">
        <v>93</v>
      </c>
      <c r="I57" s="39">
        <f t="shared" si="2"/>
        <v>72.093023255813947</v>
      </c>
      <c r="J57" s="9">
        <v>242.64</v>
      </c>
      <c r="K57" s="16">
        <f t="shared" si="1"/>
        <v>6146.0711999999994</v>
      </c>
    </row>
    <row r="58" spans="1:11" ht="15.75" x14ac:dyDescent="0.25">
      <c r="A58" s="12">
        <v>56</v>
      </c>
      <c r="B58" s="12" t="s">
        <v>49</v>
      </c>
      <c r="C58" s="12" t="s">
        <v>72</v>
      </c>
      <c r="D58" s="13">
        <v>43466</v>
      </c>
      <c r="E58" s="14"/>
      <c r="F58" s="15"/>
      <c r="G58" s="10">
        <v>80</v>
      </c>
      <c r="H58" s="10">
        <v>52</v>
      </c>
      <c r="I58" s="39">
        <f t="shared" si="2"/>
        <v>65</v>
      </c>
      <c r="J58" s="9">
        <v>171.87</v>
      </c>
      <c r="K58" s="16">
        <f t="shared" si="1"/>
        <v>4353.4670999999998</v>
      </c>
    </row>
    <row r="59" spans="1:11" ht="15.75" x14ac:dyDescent="0.25">
      <c r="A59" s="12">
        <v>57</v>
      </c>
      <c r="B59" s="12" t="s">
        <v>49</v>
      </c>
      <c r="C59" s="12" t="s">
        <v>82</v>
      </c>
      <c r="D59" s="13">
        <v>43466</v>
      </c>
      <c r="E59" s="14"/>
      <c r="F59" s="15"/>
      <c r="G59" s="10">
        <v>90</v>
      </c>
      <c r="H59" s="10">
        <v>61</v>
      </c>
      <c r="I59" s="39">
        <f t="shared" si="2"/>
        <v>67.777777777777771</v>
      </c>
      <c r="J59" s="9"/>
      <c r="K59" s="16"/>
    </row>
    <row r="60" spans="1:11" ht="16.5" thickBot="1" x14ac:dyDescent="0.3">
      <c r="A60" s="12">
        <v>58</v>
      </c>
      <c r="B60" s="12" t="s">
        <v>49</v>
      </c>
      <c r="C60" s="12" t="s">
        <v>84</v>
      </c>
      <c r="D60" s="13">
        <v>43466</v>
      </c>
      <c r="E60" s="14" t="s">
        <v>85</v>
      </c>
      <c r="F60" s="15"/>
      <c r="G60" s="10">
        <v>70</v>
      </c>
      <c r="H60" s="10">
        <v>35</v>
      </c>
      <c r="I60" s="39">
        <f t="shared" si="2"/>
        <v>50</v>
      </c>
      <c r="J60" s="9"/>
      <c r="K60" s="16"/>
    </row>
    <row r="61" spans="1:11" ht="26.25" customHeight="1" thickBot="1" x14ac:dyDescent="0.3">
      <c r="A61" s="63">
        <v>59</v>
      </c>
      <c r="B61" s="64" t="s">
        <v>47</v>
      </c>
      <c r="C61" s="64" t="s">
        <v>57</v>
      </c>
      <c r="D61" s="65">
        <v>43497</v>
      </c>
      <c r="E61" s="66" t="s">
        <v>52</v>
      </c>
      <c r="F61" s="62"/>
      <c r="G61" s="21">
        <v>27</v>
      </c>
      <c r="H61" s="21">
        <v>27</v>
      </c>
      <c r="I61" s="41">
        <f t="shared" si="2"/>
        <v>100</v>
      </c>
      <c r="J61" s="20"/>
      <c r="K61" s="22"/>
    </row>
    <row r="62" spans="1:11" ht="18" customHeight="1" x14ac:dyDescent="0.25">
      <c r="A62" s="12">
        <v>60</v>
      </c>
      <c r="B62" s="12" t="s">
        <v>47</v>
      </c>
      <c r="C62" s="12" t="s">
        <v>81</v>
      </c>
      <c r="D62" s="13">
        <v>43525</v>
      </c>
      <c r="E62" s="14" t="s">
        <v>52</v>
      </c>
      <c r="F62" s="15"/>
      <c r="G62" s="10">
        <v>26</v>
      </c>
      <c r="H62" s="10">
        <v>24</v>
      </c>
      <c r="I62" s="39">
        <f t="shared" ref="I62:I91" si="4">H62/G62%</f>
        <v>92.307692307692307</v>
      </c>
      <c r="J62" s="9">
        <v>14.76</v>
      </c>
      <c r="K62" s="16">
        <f t="shared" ref="K62" si="5">J62*25.33</f>
        <v>373.87079999999997</v>
      </c>
    </row>
    <row r="63" spans="1:11" ht="15.75" customHeight="1" x14ac:dyDescent="0.25">
      <c r="A63" s="12">
        <v>61</v>
      </c>
      <c r="B63" s="12" t="s">
        <v>47</v>
      </c>
      <c r="C63" s="12" t="s">
        <v>83</v>
      </c>
      <c r="D63" s="13">
        <v>43525</v>
      </c>
      <c r="E63" s="14" t="s">
        <v>52</v>
      </c>
      <c r="F63" s="15"/>
      <c r="G63" s="10">
        <v>74</v>
      </c>
      <c r="H63" s="10">
        <v>58</v>
      </c>
      <c r="I63" s="39">
        <f t="shared" si="4"/>
        <v>78.378378378378386</v>
      </c>
      <c r="J63" s="9"/>
      <c r="K63" s="16"/>
    </row>
    <row r="64" spans="1:11" ht="15.75" customHeight="1" x14ac:dyDescent="0.25">
      <c r="A64" s="12">
        <v>62</v>
      </c>
      <c r="B64" s="12" t="s">
        <v>47</v>
      </c>
      <c r="C64" s="12" t="s">
        <v>87</v>
      </c>
      <c r="D64" s="13">
        <v>43556</v>
      </c>
      <c r="E64" s="14"/>
      <c r="F64" s="15"/>
      <c r="G64" s="10">
        <v>120</v>
      </c>
      <c r="H64" s="10">
        <v>67</v>
      </c>
      <c r="I64" s="39">
        <f t="shared" si="4"/>
        <v>55.833333333333336</v>
      </c>
      <c r="J64" s="9"/>
      <c r="K64" s="16"/>
    </row>
    <row r="65" spans="1:11" ht="14.25" customHeight="1" x14ac:dyDescent="0.25">
      <c r="A65" s="12">
        <v>63</v>
      </c>
      <c r="B65" s="12" t="s">
        <v>47</v>
      </c>
      <c r="C65" s="12" t="s">
        <v>86</v>
      </c>
      <c r="D65" s="13">
        <v>43556</v>
      </c>
      <c r="E65" s="14"/>
      <c r="F65" s="15"/>
      <c r="G65" s="10">
        <v>18</v>
      </c>
      <c r="H65" s="10">
        <v>16</v>
      </c>
      <c r="I65" s="39">
        <f t="shared" si="4"/>
        <v>88.888888888888886</v>
      </c>
      <c r="J65" s="9"/>
      <c r="K65" s="16"/>
    </row>
    <row r="66" spans="1:11" ht="14.25" customHeight="1" x14ac:dyDescent="0.25">
      <c r="A66" s="12">
        <v>64</v>
      </c>
      <c r="B66" s="12" t="s">
        <v>47</v>
      </c>
      <c r="C66" s="12" t="s">
        <v>88</v>
      </c>
      <c r="D66" s="13">
        <v>43556</v>
      </c>
      <c r="E66" s="14" t="s">
        <v>52</v>
      </c>
      <c r="F66" s="15"/>
      <c r="G66" s="10">
        <v>88</v>
      </c>
      <c r="H66" s="10">
        <v>88</v>
      </c>
      <c r="I66" s="39">
        <f t="shared" si="4"/>
        <v>100</v>
      </c>
      <c r="J66" s="9"/>
      <c r="K66" s="16"/>
    </row>
    <row r="67" spans="1:11" ht="14.25" customHeight="1" x14ac:dyDescent="0.25">
      <c r="A67" s="12">
        <v>65</v>
      </c>
      <c r="B67" s="28" t="s">
        <v>48</v>
      </c>
      <c r="C67" s="12" t="s">
        <v>90</v>
      </c>
      <c r="D67" s="13">
        <v>43586</v>
      </c>
      <c r="E67" s="14" t="s">
        <v>52</v>
      </c>
      <c r="F67" s="15"/>
      <c r="G67" s="10">
        <v>55</v>
      </c>
      <c r="H67" s="10">
        <v>53</v>
      </c>
      <c r="I67" s="39">
        <f t="shared" si="4"/>
        <v>96.36363636363636</v>
      </c>
      <c r="J67" s="9"/>
      <c r="K67" s="16"/>
    </row>
    <row r="68" spans="1:11" ht="14.25" customHeight="1" x14ac:dyDescent="0.25">
      <c r="A68" s="12">
        <v>66</v>
      </c>
      <c r="B68" s="28" t="s">
        <v>48</v>
      </c>
      <c r="C68" s="12" t="s">
        <v>91</v>
      </c>
      <c r="D68" s="13">
        <v>43586</v>
      </c>
      <c r="E68" s="14" t="s">
        <v>52</v>
      </c>
      <c r="F68" s="15"/>
      <c r="G68" s="17">
        <v>30</v>
      </c>
      <c r="H68" s="10">
        <v>30</v>
      </c>
      <c r="I68" s="39">
        <f t="shared" si="4"/>
        <v>100</v>
      </c>
      <c r="J68" s="9"/>
      <c r="K68" s="16"/>
    </row>
    <row r="69" spans="1:11" ht="15.75" customHeight="1" x14ac:dyDescent="0.25">
      <c r="A69" s="12">
        <v>67</v>
      </c>
      <c r="B69" s="12" t="s">
        <v>47</v>
      </c>
      <c r="C69" s="12" t="s">
        <v>89</v>
      </c>
      <c r="D69" s="13">
        <v>43617</v>
      </c>
      <c r="E69" s="14" t="s">
        <v>52</v>
      </c>
      <c r="F69" s="37"/>
      <c r="G69" s="10">
        <v>79</v>
      </c>
      <c r="H69" s="17">
        <v>50</v>
      </c>
      <c r="I69" s="39">
        <f t="shared" si="4"/>
        <v>63.291139240506325</v>
      </c>
      <c r="J69" s="9"/>
      <c r="K69" s="9"/>
    </row>
    <row r="70" spans="1:11" ht="18.75" customHeight="1" x14ac:dyDescent="0.25">
      <c r="A70" s="12">
        <v>68</v>
      </c>
      <c r="B70" s="12" t="s">
        <v>47</v>
      </c>
      <c r="C70" s="12" t="s">
        <v>92</v>
      </c>
      <c r="D70" s="13">
        <v>43617</v>
      </c>
      <c r="E70" s="14" t="s">
        <v>52</v>
      </c>
      <c r="F70" s="27"/>
      <c r="G70" s="10">
        <v>53</v>
      </c>
      <c r="H70" s="10">
        <v>53</v>
      </c>
      <c r="I70" s="39">
        <f t="shared" si="4"/>
        <v>100</v>
      </c>
      <c r="J70" s="9"/>
      <c r="K70" s="9"/>
    </row>
    <row r="71" spans="1:11" ht="18.75" customHeight="1" x14ac:dyDescent="0.25">
      <c r="A71" s="12">
        <v>69</v>
      </c>
      <c r="B71" s="12" t="s">
        <v>93</v>
      </c>
      <c r="C71" s="12" t="s">
        <v>94</v>
      </c>
      <c r="D71" s="13">
        <v>43617</v>
      </c>
      <c r="E71" s="14" t="s">
        <v>52</v>
      </c>
      <c r="F71" s="27"/>
      <c r="G71" s="10">
        <v>65</v>
      </c>
      <c r="H71" s="10">
        <v>65</v>
      </c>
      <c r="I71" s="39">
        <f t="shared" si="4"/>
        <v>100</v>
      </c>
      <c r="J71" s="9"/>
      <c r="K71" s="9"/>
    </row>
    <row r="72" spans="1:11" ht="18.75" customHeight="1" x14ac:dyDescent="0.25">
      <c r="A72" s="12">
        <v>70</v>
      </c>
      <c r="B72" s="12" t="s">
        <v>47</v>
      </c>
      <c r="C72" s="12" t="s">
        <v>95</v>
      </c>
      <c r="D72" s="13">
        <v>43647</v>
      </c>
      <c r="E72" s="27"/>
      <c r="F72" s="27"/>
      <c r="G72" s="57">
        <v>96</v>
      </c>
      <c r="H72" s="10">
        <v>65</v>
      </c>
      <c r="I72" s="39">
        <f t="shared" si="4"/>
        <v>67.708333333333343</v>
      </c>
      <c r="J72" s="9"/>
      <c r="K72" s="9"/>
    </row>
    <row r="73" spans="1:11" ht="18.75" customHeight="1" x14ac:dyDescent="0.25">
      <c r="A73" s="12">
        <v>71</v>
      </c>
      <c r="B73" s="12" t="s">
        <v>47</v>
      </c>
      <c r="C73" s="12" t="s">
        <v>96</v>
      </c>
      <c r="D73" s="13">
        <v>43647</v>
      </c>
      <c r="E73" s="14" t="s">
        <v>52</v>
      </c>
      <c r="F73" s="27"/>
      <c r="G73" s="57">
        <v>26</v>
      </c>
      <c r="H73" s="10">
        <v>25</v>
      </c>
      <c r="I73" s="39">
        <f t="shared" si="4"/>
        <v>96.153846153846146</v>
      </c>
      <c r="J73" s="20"/>
      <c r="K73" s="20"/>
    </row>
    <row r="74" spans="1:11" ht="18.75" customHeight="1" x14ac:dyDescent="0.25">
      <c r="A74" s="12">
        <v>72</v>
      </c>
      <c r="B74" s="12" t="s">
        <v>48</v>
      </c>
      <c r="C74" s="12" t="s">
        <v>97</v>
      </c>
      <c r="D74" s="13">
        <v>43678</v>
      </c>
      <c r="E74" s="14"/>
      <c r="F74" s="27"/>
      <c r="G74" s="57">
        <v>124</v>
      </c>
      <c r="H74" s="10">
        <v>79</v>
      </c>
      <c r="I74" s="39">
        <f t="shared" si="4"/>
        <v>63.70967741935484</v>
      </c>
      <c r="J74" s="20"/>
      <c r="K74" s="20"/>
    </row>
    <row r="75" spans="1:11" ht="18.75" customHeight="1" x14ac:dyDescent="0.25">
      <c r="A75" s="12">
        <v>73</v>
      </c>
      <c r="B75" s="12" t="s">
        <v>47</v>
      </c>
      <c r="C75" s="12" t="s">
        <v>98</v>
      </c>
      <c r="D75" s="13">
        <v>43709</v>
      </c>
      <c r="E75" s="14" t="s">
        <v>52</v>
      </c>
      <c r="F75" s="27"/>
      <c r="G75" s="57">
        <v>135</v>
      </c>
      <c r="H75" s="10">
        <v>117</v>
      </c>
      <c r="I75" s="41">
        <f t="shared" si="4"/>
        <v>86.666666666666657</v>
      </c>
      <c r="J75" s="20"/>
      <c r="K75" s="20"/>
    </row>
    <row r="76" spans="1:11" ht="18.75" customHeight="1" x14ac:dyDescent="0.25">
      <c r="A76" s="12">
        <v>74</v>
      </c>
      <c r="B76" s="12" t="s">
        <v>47</v>
      </c>
      <c r="C76" s="12" t="s">
        <v>99</v>
      </c>
      <c r="D76" s="13">
        <v>43709</v>
      </c>
      <c r="E76" s="14"/>
      <c r="F76" s="27"/>
      <c r="G76" s="57">
        <v>135</v>
      </c>
      <c r="H76" s="10">
        <v>88</v>
      </c>
      <c r="I76" s="41">
        <f t="shared" si="4"/>
        <v>65.185185185185176</v>
      </c>
      <c r="J76" s="20"/>
      <c r="K76" s="20"/>
    </row>
    <row r="77" spans="1:11" ht="18.75" customHeight="1" x14ac:dyDescent="0.25">
      <c r="A77" s="12">
        <v>75</v>
      </c>
      <c r="B77" s="12" t="s">
        <v>47</v>
      </c>
      <c r="C77" s="12" t="s">
        <v>100</v>
      </c>
      <c r="D77" s="13">
        <v>43739</v>
      </c>
      <c r="E77" s="14"/>
      <c r="F77" s="27"/>
      <c r="G77" s="57">
        <v>39</v>
      </c>
      <c r="H77" s="10">
        <v>22</v>
      </c>
      <c r="I77" s="41">
        <f t="shared" si="4"/>
        <v>56.410256410256409</v>
      </c>
      <c r="J77" s="9"/>
      <c r="K77" s="9"/>
    </row>
    <row r="78" spans="1:11" ht="18.75" customHeight="1" x14ac:dyDescent="0.25">
      <c r="A78" s="12">
        <v>76</v>
      </c>
      <c r="B78" s="12" t="s">
        <v>101</v>
      </c>
      <c r="C78" s="12" t="s">
        <v>102</v>
      </c>
      <c r="D78" s="13">
        <v>43739</v>
      </c>
      <c r="E78" s="14"/>
      <c r="F78" s="27"/>
      <c r="G78" s="57">
        <v>28</v>
      </c>
      <c r="H78" s="10">
        <v>20</v>
      </c>
      <c r="I78" s="41">
        <f t="shared" si="4"/>
        <v>71.428571428571416</v>
      </c>
      <c r="J78" s="9"/>
      <c r="K78" s="9"/>
    </row>
    <row r="79" spans="1:11" ht="18.75" customHeight="1" x14ac:dyDescent="0.25">
      <c r="A79" s="12">
        <v>77</v>
      </c>
      <c r="B79" s="12" t="s">
        <v>101</v>
      </c>
      <c r="C79" s="12" t="s">
        <v>106</v>
      </c>
      <c r="D79" s="13">
        <v>43739</v>
      </c>
      <c r="E79" s="14"/>
      <c r="F79" s="27"/>
      <c r="G79" s="57">
        <v>80</v>
      </c>
      <c r="H79" s="10">
        <v>54</v>
      </c>
      <c r="I79" s="41">
        <f t="shared" si="4"/>
        <v>67.5</v>
      </c>
      <c r="J79" s="9"/>
      <c r="K79" s="9"/>
    </row>
    <row r="80" spans="1:11" ht="18.75" customHeight="1" x14ac:dyDescent="0.25">
      <c r="A80" s="12">
        <v>78</v>
      </c>
      <c r="B80" s="12" t="s">
        <v>101</v>
      </c>
      <c r="C80" s="12" t="s">
        <v>103</v>
      </c>
      <c r="D80" s="13">
        <v>43739</v>
      </c>
      <c r="E80" s="14"/>
      <c r="F80" s="27"/>
      <c r="G80" s="57">
        <v>39</v>
      </c>
      <c r="H80" s="10">
        <v>20</v>
      </c>
      <c r="I80" s="39">
        <f t="shared" si="4"/>
        <v>51.282051282051277</v>
      </c>
      <c r="J80" s="9"/>
      <c r="K80" s="9"/>
    </row>
    <row r="81" spans="1:11" ht="18.75" customHeight="1" x14ac:dyDescent="0.25">
      <c r="A81" s="12">
        <v>79</v>
      </c>
      <c r="B81" s="12" t="s">
        <v>101</v>
      </c>
      <c r="C81" s="12" t="s">
        <v>105</v>
      </c>
      <c r="D81" s="13">
        <v>43739</v>
      </c>
      <c r="E81" s="14"/>
      <c r="F81" s="27"/>
      <c r="G81" s="57">
        <v>75</v>
      </c>
      <c r="H81" s="10">
        <v>73</v>
      </c>
      <c r="I81" s="39">
        <f t="shared" si="4"/>
        <v>97.333333333333329</v>
      </c>
      <c r="J81" s="9"/>
      <c r="K81" s="9"/>
    </row>
    <row r="82" spans="1:11" ht="18.75" customHeight="1" x14ac:dyDescent="0.25">
      <c r="A82" s="12">
        <v>80</v>
      </c>
      <c r="B82" s="12" t="s">
        <v>47</v>
      </c>
      <c r="C82" s="12" t="s">
        <v>104</v>
      </c>
      <c r="D82" s="13">
        <v>43739</v>
      </c>
      <c r="E82" s="14"/>
      <c r="F82" s="27"/>
      <c r="G82" s="57">
        <v>70</v>
      </c>
      <c r="H82" s="10">
        <v>43</v>
      </c>
      <c r="I82" s="39">
        <f t="shared" si="4"/>
        <v>61.428571428571431</v>
      </c>
      <c r="J82" s="9"/>
      <c r="K82" s="9"/>
    </row>
    <row r="83" spans="1:11" ht="18.75" customHeight="1" x14ac:dyDescent="0.25">
      <c r="A83" s="12">
        <v>81</v>
      </c>
      <c r="B83" s="12" t="s">
        <v>101</v>
      </c>
      <c r="C83" s="12" t="s">
        <v>107</v>
      </c>
      <c r="D83" s="13">
        <v>43739</v>
      </c>
      <c r="E83" s="14"/>
      <c r="F83" s="27"/>
      <c r="G83" s="57">
        <v>128</v>
      </c>
      <c r="H83" s="10">
        <v>88</v>
      </c>
      <c r="I83" s="41">
        <f t="shared" si="4"/>
        <v>68.75</v>
      </c>
      <c r="J83" s="9"/>
      <c r="K83" s="9"/>
    </row>
    <row r="84" spans="1:11" ht="18.75" customHeight="1" x14ac:dyDescent="0.25">
      <c r="A84" s="12">
        <v>82</v>
      </c>
      <c r="B84" s="12" t="s">
        <v>101</v>
      </c>
      <c r="C84" s="12" t="s">
        <v>108</v>
      </c>
      <c r="D84" s="13">
        <v>43739</v>
      </c>
      <c r="E84" s="14"/>
      <c r="F84" s="27"/>
      <c r="G84" s="57">
        <v>60</v>
      </c>
      <c r="H84" s="10">
        <v>42</v>
      </c>
      <c r="I84" s="41">
        <f t="shared" si="4"/>
        <v>70</v>
      </c>
      <c r="J84" s="9"/>
      <c r="K84" s="9"/>
    </row>
    <row r="85" spans="1:11" ht="18.75" customHeight="1" x14ac:dyDescent="0.25">
      <c r="A85" s="12">
        <v>83</v>
      </c>
      <c r="B85" s="12" t="s">
        <v>101</v>
      </c>
      <c r="C85" s="12" t="s">
        <v>109</v>
      </c>
      <c r="D85" s="13">
        <v>43739</v>
      </c>
      <c r="E85" s="14" t="s">
        <v>52</v>
      </c>
      <c r="F85" s="27"/>
      <c r="G85" s="57">
        <v>72</v>
      </c>
      <c r="H85" s="10">
        <v>47</v>
      </c>
      <c r="I85" s="41">
        <f t="shared" si="4"/>
        <v>65.277777777777786</v>
      </c>
      <c r="J85" s="9"/>
      <c r="K85" s="9"/>
    </row>
    <row r="86" spans="1:11" ht="18.75" customHeight="1" x14ac:dyDescent="0.25">
      <c r="A86" s="12">
        <v>84</v>
      </c>
      <c r="B86" s="12" t="s">
        <v>101</v>
      </c>
      <c r="C86" s="12" t="s">
        <v>110</v>
      </c>
      <c r="D86" s="13">
        <v>43739</v>
      </c>
      <c r="E86" s="14" t="s">
        <v>52</v>
      </c>
      <c r="F86" s="27"/>
      <c r="G86" s="57">
        <v>54</v>
      </c>
      <c r="H86" s="10">
        <v>40</v>
      </c>
      <c r="I86" s="41">
        <f t="shared" si="4"/>
        <v>74.074074074074076</v>
      </c>
      <c r="J86" s="9"/>
      <c r="K86" s="9"/>
    </row>
    <row r="87" spans="1:11" ht="18.75" customHeight="1" x14ac:dyDescent="0.25">
      <c r="A87" s="12">
        <v>85</v>
      </c>
      <c r="B87" s="12" t="s">
        <v>47</v>
      </c>
      <c r="C87" s="12" t="s">
        <v>111</v>
      </c>
      <c r="D87" s="13">
        <v>43770</v>
      </c>
      <c r="E87" s="14"/>
      <c r="F87" s="27"/>
      <c r="G87" s="57">
        <v>37</v>
      </c>
      <c r="H87" s="10">
        <v>26</v>
      </c>
      <c r="I87" s="41">
        <f t="shared" si="4"/>
        <v>70.270270270270274</v>
      </c>
      <c r="J87" s="9"/>
      <c r="K87" s="9"/>
    </row>
    <row r="88" spans="1:11" ht="18.75" customHeight="1" x14ac:dyDescent="0.25">
      <c r="A88" s="12">
        <v>86</v>
      </c>
      <c r="B88" s="12" t="s">
        <v>47</v>
      </c>
      <c r="C88" s="12" t="s">
        <v>112</v>
      </c>
      <c r="D88" s="13">
        <v>43770</v>
      </c>
      <c r="E88" s="14"/>
      <c r="F88" s="27"/>
      <c r="G88" s="57">
        <v>36</v>
      </c>
      <c r="H88" s="10">
        <v>32</v>
      </c>
      <c r="I88" s="41">
        <f t="shared" si="4"/>
        <v>88.888888888888886</v>
      </c>
      <c r="J88" s="9"/>
      <c r="K88" s="9"/>
    </row>
    <row r="89" spans="1:11" ht="18.75" customHeight="1" x14ac:dyDescent="0.25">
      <c r="A89" s="12">
        <v>87</v>
      </c>
      <c r="B89" s="12" t="s">
        <v>47</v>
      </c>
      <c r="C89" s="12" t="s">
        <v>113</v>
      </c>
      <c r="D89" s="13">
        <v>43770</v>
      </c>
      <c r="E89" s="14" t="s">
        <v>52</v>
      </c>
      <c r="F89" s="27"/>
      <c r="G89" s="57">
        <v>24</v>
      </c>
      <c r="H89" s="10">
        <v>24</v>
      </c>
      <c r="I89" s="41">
        <f t="shared" si="4"/>
        <v>100</v>
      </c>
      <c r="J89" s="9"/>
      <c r="K89" s="9"/>
    </row>
    <row r="90" spans="1:11" ht="18.75" customHeight="1" x14ac:dyDescent="0.25">
      <c r="A90" s="12">
        <v>88</v>
      </c>
      <c r="B90" s="12" t="s">
        <v>47</v>
      </c>
      <c r="C90" s="12" t="s">
        <v>114</v>
      </c>
      <c r="D90" s="13">
        <v>43770</v>
      </c>
      <c r="E90" s="14" t="s">
        <v>52</v>
      </c>
      <c r="F90" s="27"/>
      <c r="G90" s="57">
        <v>100</v>
      </c>
      <c r="H90" s="10">
        <v>72</v>
      </c>
      <c r="I90" s="41">
        <f t="shared" si="4"/>
        <v>72</v>
      </c>
      <c r="J90" s="9"/>
      <c r="K90" s="9"/>
    </row>
    <row r="91" spans="1:11" ht="18.75" customHeight="1" x14ac:dyDescent="0.25">
      <c r="A91" s="12">
        <v>89</v>
      </c>
      <c r="B91" s="12" t="s">
        <v>47</v>
      </c>
      <c r="C91" s="12" t="s">
        <v>115</v>
      </c>
      <c r="D91" s="13">
        <v>43770</v>
      </c>
      <c r="E91" s="14"/>
      <c r="F91" s="27"/>
      <c r="G91" s="57">
        <v>58</v>
      </c>
      <c r="H91" s="10">
        <v>42</v>
      </c>
      <c r="I91" s="41">
        <f t="shared" si="4"/>
        <v>72.413793103448285</v>
      </c>
      <c r="J91" s="9"/>
      <c r="K91" s="9"/>
    </row>
    <row r="92" spans="1:11" ht="18.75" customHeight="1" x14ac:dyDescent="0.25">
      <c r="A92" s="12">
        <v>90</v>
      </c>
      <c r="B92" s="12" t="s">
        <v>47</v>
      </c>
      <c r="C92" s="12" t="s">
        <v>116</v>
      </c>
      <c r="D92" s="13">
        <v>43800</v>
      </c>
      <c r="E92" s="14" t="s">
        <v>52</v>
      </c>
      <c r="F92" s="27"/>
      <c r="G92" s="57"/>
      <c r="H92" s="10"/>
      <c r="I92" s="41"/>
      <c r="J92" s="9"/>
      <c r="K92" s="9"/>
    </row>
    <row r="93" spans="1:11" ht="18.75" customHeight="1" x14ac:dyDescent="0.25">
      <c r="A93" s="12">
        <v>91</v>
      </c>
      <c r="B93" s="12" t="s">
        <v>47</v>
      </c>
      <c r="C93" s="12" t="s">
        <v>117</v>
      </c>
      <c r="D93" s="13">
        <v>43800</v>
      </c>
      <c r="E93" s="14" t="s">
        <v>52</v>
      </c>
      <c r="F93" s="27"/>
      <c r="G93" s="57"/>
      <c r="H93" s="10"/>
      <c r="I93" s="41"/>
      <c r="J93" s="9"/>
      <c r="K93" s="9"/>
    </row>
    <row r="94" spans="1:11" ht="18.75" customHeight="1" x14ac:dyDescent="0.25">
      <c r="A94" s="12">
        <v>92</v>
      </c>
      <c r="B94" s="12" t="s">
        <v>47</v>
      </c>
      <c r="C94" s="12" t="s">
        <v>118</v>
      </c>
      <c r="D94" s="13">
        <v>43800</v>
      </c>
      <c r="E94" s="14"/>
      <c r="F94" s="27"/>
      <c r="G94" s="57"/>
      <c r="H94" s="10"/>
      <c r="I94" s="41"/>
      <c r="J94" s="9"/>
      <c r="K94" s="9"/>
    </row>
    <row r="95" spans="1:11" ht="18.75" customHeight="1" x14ac:dyDescent="0.25">
      <c r="A95" s="12">
        <v>93</v>
      </c>
      <c r="B95" s="12" t="s">
        <v>47</v>
      </c>
      <c r="C95" s="12" t="s">
        <v>119</v>
      </c>
      <c r="D95" s="13">
        <v>43800</v>
      </c>
      <c r="E95" s="14" t="s">
        <v>52</v>
      </c>
      <c r="F95" s="27"/>
      <c r="G95" s="57"/>
      <c r="H95" s="10"/>
      <c r="I95" s="41"/>
      <c r="J95" s="9"/>
      <c r="K95" s="9"/>
    </row>
    <row r="96" spans="1:11" ht="18.75" customHeight="1" x14ac:dyDescent="0.25">
      <c r="A96" s="12">
        <v>94</v>
      </c>
      <c r="B96" s="12" t="s">
        <v>141</v>
      </c>
      <c r="C96" s="12" t="s">
        <v>140</v>
      </c>
      <c r="D96" s="13">
        <v>43800</v>
      </c>
      <c r="E96" s="14"/>
      <c r="F96" s="27"/>
      <c r="G96" s="57"/>
      <c r="H96" s="10"/>
      <c r="I96" s="41"/>
      <c r="J96" s="9"/>
      <c r="K96" s="9"/>
    </row>
    <row r="97" spans="1:11" ht="18.75" customHeight="1" x14ac:dyDescent="0.25">
      <c r="A97" s="12">
        <v>95</v>
      </c>
      <c r="B97" s="12" t="s">
        <v>47</v>
      </c>
      <c r="C97" s="12" t="s">
        <v>120</v>
      </c>
      <c r="D97" s="13">
        <v>43831</v>
      </c>
      <c r="E97" s="14" t="s">
        <v>52</v>
      </c>
      <c r="F97" s="27"/>
      <c r="G97" s="57"/>
      <c r="H97" s="10"/>
      <c r="I97" s="39"/>
      <c r="J97" s="9"/>
      <c r="K97" s="9"/>
    </row>
    <row r="98" spans="1:11" ht="18.75" customHeight="1" x14ac:dyDescent="0.25">
      <c r="A98" s="12">
        <v>96</v>
      </c>
      <c r="B98" s="12" t="s">
        <v>47</v>
      </c>
      <c r="C98" s="12" t="s">
        <v>121</v>
      </c>
      <c r="D98" s="13">
        <v>43831</v>
      </c>
      <c r="E98" s="14"/>
      <c r="F98" s="27"/>
      <c r="G98" s="57"/>
      <c r="H98" s="10"/>
      <c r="I98" s="39"/>
      <c r="J98" s="9"/>
      <c r="K98" s="9"/>
    </row>
    <row r="99" spans="1:11" ht="18.75" customHeight="1" x14ac:dyDescent="0.25">
      <c r="A99" s="12">
        <v>97</v>
      </c>
      <c r="B99" s="12" t="s">
        <v>47</v>
      </c>
      <c r="C99" s="12" t="s">
        <v>122</v>
      </c>
      <c r="D99" s="13">
        <v>43831</v>
      </c>
      <c r="E99" s="14"/>
      <c r="F99" s="27"/>
      <c r="G99" s="57"/>
      <c r="H99" s="10"/>
      <c r="I99" s="41"/>
      <c r="J99" s="9"/>
      <c r="K99" s="9"/>
    </row>
    <row r="100" spans="1:11" ht="18.75" customHeight="1" x14ac:dyDescent="0.25">
      <c r="A100" s="12">
        <v>98</v>
      </c>
      <c r="B100" s="12" t="s">
        <v>123</v>
      </c>
      <c r="C100" s="12" t="s">
        <v>124</v>
      </c>
      <c r="D100" s="13">
        <v>43831</v>
      </c>
      <c r="E100" s="14" t="s">
        <v>52</v>
      </c>
      <c r="F100" s="27"/>
      <c r="G100" s="57"/>
      <c r="H100" s="10"/>
      <c r="I100" s="39"/>
      <c r="J100" s="9"/>
      <c r="K100" s="9"/>
    </row>
    <row r="101" spans="1:11" ht="18.75" customHeight="1" x14ac:dyDescent="0.25">
      <c r="A101" s="12">
        <v>99</v>
      </c>
      <c r="B101" s="12" t="s">
        <v>101</v>
      </c>
      <c r="C101" s="12" t="s">
        <v>125</v>
      </c>
      <c r="D101" s="13">
        <v>43831</v>
      </c>
      <c r="E101" s="14"/>
      <c r="F101" s="27"/>
      <c r="G101" s="57"/>
      <c r="H101" s="10"/>
      <c r="I101" s="41"/>
      <c r="J101" s="9"/>
      <c r="K101" s="9"/>
    </row>
    <row r="102" spans="1:11" ht="18.75" customHeight="1" x14ac:dyDescent="0.25">
      <c r="A102" s="12">
        <v>100</v>
      </c>
      <c r="B102" s="12" t="s">
        <v>101</v>
      </c>
      <c r="C102" s="12" t="s">
        <v>126</v>
      </c>
      <c r="D102" s="13">
        <v>43831</v>
      </c>
      <c r="E102" s="14"/>
      <c r="F102" s="27"/>
      <c r="G102" s="57"/>
      <c r="H102" s="10"/>
      <c r="I102" s="41"/>
      <c r="J102" s="9"/>
      <c r="K102" s="9"/>
    </row>
    <row r="103" spans="1:11" ht="18.75" customHeight="1" x14ac:dyDescent="0.25">
      <c r="A103" s="12">
        <v>101</v>
      </c>
      <c r="B103" s="12" t="s">
        <v>101</v>
      </c>
      <c r="C103" s="58" t="s">
        <v>127</v>
      </c>
      <c r="D103" s="13">
        <v>43831</v>
      </c>
      <c r="E103" s="14"/>
      <c r="F103" s="27"/>
      <c r="G103" s="57"/>
      <c r="H103" s="10"/>
      <c r="I103" s="41"/>
      <c r="J103" s="9"/>
      <c r="K103" s="9"/>
    </row>
    <row r="104" spans="1:11" ht="18.75" customHeight="1" x14ac:dyDescent="0.25">
      <c r="A104" s="12">
        <v>102</v>
      </c>
      <c r="B104" s="12" t="s">
        <v>101</v>
      </c>
      <c r="C104" s="58" t="s">
        <v>128</v>
      </c>
      <c r="D104" s="13">
        <v>43831</v>
      </c>
      <c r="E104" s="14"/>
      <c r="F104" s="27"/>
      <c r="G104" s="57"/>
      <c r="H104" s="10"/>
      <c r="I104" s="41"/>
      <c r="J104" s="9"/>
      <c r="K104" s="9"/>
    </row>
    <row r="105" spans="1:11" ht="18.75" customHeight="1" x14ac:dyDescent="0.25">
      <c r="A105" s="12">
        <v>103</v>
      </c>
      <c r="B105" s="12" t="s">
        <v>101</v>
      </c>
      <c r="C105" s="58" t="s">
        <v>129</v>
      </c>
      <c r="D105" s="13">
        <v>43831</v>
      </c>
      <c r="E105" s="14"/>
      <c r="F105" s="27"/>
      <c r="G105" s="57"/>
      <c r="H105" s="10"/>
      <c r="I105" s="41"/>
      <c r="J105" s="9"/>
      <c r="K105" s="9"/>
    </row>
    <row r="106" spans="1:11" ht="18.75" customHeight="1" x14ac:dyDescent="0.25">
      <c r="A106" s="12">
        <v>104</v>
      </c>
      <c r="B106" s="12" t="s">
        <v>101</v>
      </c>
      <c r="C106" s="58" t="s">
        <v>130</v>
      </c>
      <c r="D106" s="13">
        <v>43831</v>
      </c>
      <c r="E106" s="14"/>
      <c r="F106" s="27"/>
      <c r="G106" s="57"/>
      <c r="H106" s="10"/>
      <c r="I106" s="41"/>
      <c r="J106" s="9"/>
      <c r="K106" s="9"/>
    </row>
    <row r="107" spans="1:11" ht="18.75" customHeight="1" x14ac:dyDescent="0.25">
      <c r="A107" s="12">
        <v>105</v>
      </c>
      <c r="B107" s="12" t="s">
        <v>101</v>
      </c>
      <c r="C107" s="58" t="s">
        <v>131</v>
      </c>
      <c r="D107" s="13">
        <v>43831</v>
      </c>
      <c r="E107" s="14"/>
      <c r="F107" s="27"/>
      <c r="G107" s="57"/>
      <c r="H107" s="10"/>
      <c r="I107" s="41"/>
      <c r="J107" s="9"/>
      <c r="K107" s="9"/>
    </row>
    <row r="108" spans="1:11" ht="18.75" customHeight="1" x14ac:dyDescent="0.25">
      <c r="A108" s="12">
        <v>106</v>
      </c>
      <c r="B108" s="12" t="s">
        <v>101</v>
      </c>
      <c r="C108" s="58" t="s">
        <v>132</v>
      </c>
      <c r="D108" s="13">
        <v>43831</v>
      </c>
      <c r="E108" s="14"/>
      <c r="F108" s="27"/>
      <c r="G108" s="57"/>
      <c r="H108" s="10"/>
      <c r="I108" s="41"/>
      <c r="J108" s="9"/>
      <c r="K108" s="9"/>
    </row>
    <row r="109" spans="1:11" ht="18.75" customHeight="1" x14ac:dyDescent="0.25">
      <c r="A109" s="12">
        <v>107</v>
      </c>
      <c r="B109" s="12" t="s">
        <v>101</v>
      </c>
      <c r="C109" s="58" t="s">
        <v>133</v>
      </c>
      <c r="D109" s="13">
        <v>43831</v>
      </c>
      <c r="E109" s="14"/>
      <c r="F109" s="27"/>
      <c r="G109" s="57"/>
      <c r="H109" s="10"/>
      <c r="I109" s="41"/>
      <c r="J109" s="9"/>
      <c r="K109" s="9"/>
    </row>
    <row r="110" spans="1:11" ht="18.75" customHeight="1" x14ac:dyDescent="0.25">
      <c r="A110" s="12">
        <v>108</v>
      </c>
      <c r="B110" s="12" t="s">
        <v>101</v>
      </c>
      <c r="C110" s="58" t="s">
        <v>144</v>
      </c>
      <c r="D110" s="13">
        <v>43831</v>
      </c>
      <c r="E110" s="14"/>
      <c r="F110" s="27"/>
      <c r="G110" s="57"/>
      <c r="H110" s="10"/>
      <c r="I110" s="41"/>
      <c r="J110" s="9"/>
      <c r="K110" s="9"/>
    </row>
    <row r="111" spans="1:11" ht="18.75" customHeight="1" x14ac:dyDescent="0.25">
      <c r="A111" s="12">
        <v>109</v>
      </c>
      <c r="B111" s="12" t="s">
        <v>101</v>
      </c>
      <c r="C111" s="58" t="s">
        <v>145</v>
      </c>
      <c r="D111" s="13">
        <v>43831</v>
      </c>
      <c r="E111" s="14"/>
      <c r="F111" s="27"/>
      <c r="G111" s="57"/>
      <c r="H111" s="10"/>
      <c r="I111" s="41"/>
      <c r="J111" s="9"/>
      <c r="K111" s="9"/>
    </row>
    <row r="112" spans="1:11" ht="18.75" customHeight="1" x14ac:dyDescent="0.25">
      <c r="A112" s="12">
        <v>110</v>
      </c>
      <c r="B112" s="12" t="s">
        <v>101</v>
      </c>
      <c r="C112" s="58" t="s">
        <v>134</v>
      </c>
      <c r="D112" s="13">
        <v>43831</v>
      </c>
      <c r="E112" s="14"/>
      <c r="F112" s="27"/>
      <c r="G112" s="57"/>
      <c r="H112" s="10"/>
      <c r="I112" s="41"/>
      <c r="J112" s="9"/>
      <c r="K112" s="9"/>
    </row>
    <row r="113" spans="1:11" ht="18.75" customHeight="1" x14ac:dyDescent="0.25">
      <c r="A113" s="12">
        <v>111</v>
      </c>
      <c r="B113" s="12" t="s">
        <v>138</v>
      </c>
      <c r="C113" s="58" t="s">
        <v>139</v>
      </c>
      <c r="D113" s="13">
        <v>43831</v>
      </c>
      <c r="E113" s="14"/>
      <c r="F113" s="27"/>
      <c r="G113" s="57"/>
      <c r="H113" s="10"/>
      <c r="I113" s="41"/>
      <c r="J113" s="9"/>
      <c r="K113" s="9"/>
    </row>
    <row r="114" spans="1:11" ht="18.75" customHeight="1" x14ac:dyDescent="0.25">
      <c r="A114" s="12">
        <v>112</v>
      </c>
      <c r="B114" s="12" t="s">
        <v>101</v>
      </c>
      <c r="C114" s="58" t="s">
        <v>148</v>
      </c>
      <c r="D114" s="13">
        <v>43862</v>
      </c>
      <c r="E114" s="14"/>
      <c r="F114" s="27"/>
      <c r="G114" s="57"/>
      <c r="H114" s="10"/>
      <c r="I114" s="41"/>
      <c r="J114" s="9"/>
      <c r="K114" s="9"/>
    </row>
    <row r="115" spans="1:11" ht="18.75" customHeight="1" x14ac:dyDescent="0.25">
      <c r="A115" s="12">
        <v>113</v>
      </c>
      <c r="B115" s="12" t="s">
        <v>101</v>
      </c>
      <c r="C115" s="58" t="s">
        <v>151</v>
      </c>
      <c r="D115" s="13">
        <v>43862</v>
      </c>
      <c r="E115" s="14"/>
      <c r="F115" s="27"/>
      <c r="G115" s="57"/>
      <c r="H115" s="10"/>
      <c r="I115" s="41"/>
      <c r="J115" s="9"/>
      <c r="K115" s="9"/>
    </row>
    <row r="116" spans="1:11" ht="18.75" customHeight="1" x14ac:dyDescent="0.25">
      <c r="A116" s="12">
        <v>114</v>
      </c>
      <c r="B116" s="12" t="s">
        <v>101</v>
      </c>
      <c r="C116" s="58" t="s">
        <v>149</v>
      </c>
      <c r="D116" s="13">
        <v>43862</v>
      </c>
      <c r="E116" s="14"/>
      <c r="F116" s="27"/>
      <c r="G116" s="57"/>
      <c r="H116" s="10"/>
      <c r="I116" s="41"/>
      <c r="J116" s="9"/>
      <c r="K116" s="9"/>
    </row>
    <row r="117" spans="1:11" ht="18.75" customHeight="1" x14ac:dyDescent="0.25">
      <c r="A117" s="12">
        <v>115</v>
      </c>
      <c r="B117" s="12" t="s">
        <v>47</v>
      </c>
      <c r="C117" s="58" t="s">
        <v>135</v>
      </c>
      <c r="D117" s="13">
        <v>43862</v>
      </c>
      <c r="E117" s="14" t="s">
        <v>52</v>
      </c>
      <c r="F117" s="27"/>
      <c r="G117" s="57"/>
      <c r="H117" s="10"/>
      <c r="I117" s="41"/>
      <c r="J117" s="9"/>
      <c r="K117" s="9"/>
    </row>
    <row r="118" spans="1:11" ht="18.75" customHeight="1" x14ac:dyDescent="0.25">
      <c r="A118" s="12">
        <v>116</v>
      </c>
      <c r="B118" s="12" t="s">
        <v>101</v>
      </c>
      <c r="C118" s="58" t="s">
        <v>136</v>
      </c>
      <c r="D118" s="13">
        <v>43862</v>
      </c>
      <c r="E118" s="14"/>
      <c r="F118" s="27"/>
      <c r="G118" s="57"/>
      <c r="H118" s="10"/>
      <c r="I118" s="41"/>
      <c r="J118" s="9"/>
      <c r="K118" s="9"/>
    </row>
    <row r="119" spans="1:11" ht="18.75" customHeight="1" x14ac:dyDescent="0.25">
      <c r="A119" s="12">
        <v>117</v>
      </c>
      <c r="B119" s="28" t="s">
        <v>49</v>
      </c>
      <c r="C119" s="58" t="s">
        <v>137</v>
      </c>
      <c r="D119" s="29">
        <v>43891</v>
      </c>
      <c r="E119" s="14"/>
      <c r="F119" s="27"/>
      <c r="G119" s="57"/>
      <c r="H119" s="10"/>
      <c r="I119" s="41"/>
      <c r="J119" s="9"/>
      <c r="K119" s="9"/>
    </row>
    <row r="120" spans="1:11" ht="18.75" customHeight="1" x14ac:dyDescent="0.25">
      <c r="A120" s="12">
        <v>118</v>
      </c>
      <c r="B120" s="12" t="s">
        <v>101</v>
      </c>
      <c r="C120" s="58" t="s">
        <v>142</v>
      </c>
      <c r="D120" s="29">
        <v>43891</v>
      </c>
      <c r="E120" s="14"/>
      <c r="F120" s="27"/>
      <c r="G120" s="57"/>
      <c r="H120" s="10"/>
      <c r="I120" s="41"/>
      <c r="J120" s="9"/>
      <c r="K120" s="9"/>
    </row>
    <row r="121" spans="1:11" ht="18.75" customHeight="1" x14ac:dyDescent="0.25">
      <c r="A121" s="12">
        <v>119</v>
      </c>
      <c r="B121" s="12" t="s">
        <v>101</v>
      </c>
      <c r="C121" s="58" t="s">
        <v>143</v>
      </c>
      <c r="D121" s="13">
        <v>43891</v>
      </c>
      <c r="E121" s="14"/>
      <c r="F121" s="69"/>
      <c r="G121" s="57"/>
      <c r="H121" s="10"/>
      <c r="I121" s="41"/>
      <c r="J121" s="9"/>
      <c r="K121" s="9"/>
    </row>
    <row r="122" spans="1:11" ht="18.75" customHeight="1" x14ac:dyDescent="0.25">
      <c r="A122" s="12">
        <v>120</v>
      </c>
      <c r="B122" s="12" t="s">
        <v>101</v>
      </c>
      <c r="C122" s="58" t="s">
        <v>150</v>
      </c>
      <c r="D122" s="13">
        <v>43891</v>
      </c>
      <c r="E122" s="14"/>
      <c r="F122" s="67"/>
      <c r="G122" s="68"/>
      <c r="H122" s="43"/>
      <c r="I122" s="41"/>
      <c r="J122" s="9"/>
      <c r="K122" s="9"/>
    </row>
    <row r="123" spans="1:11" ht="18.75" customHeight="1" x14ac:dyDescent="0.25">
      <c r="A123" s="12">
        <v>121</v>
      </c>
      <c r="B123" s="12" t="s">
        <v>47</v>
      </c>
      <c r="C123" s="58" t="s">
        <v>146</v>
      </c>
      <c r="D123" s="13">
        <v>43922</v>
      </c>
      <c r="E123" s="14"/>
      <c r="F123" s="67"/>
      <c r="G123" s="68"/>
      <c r="H123" s="43"/>
      <c r="I123" s="41"/>
      <c r="J123" s="9"/>
      <c r="K123" s="9"/>
    </row>
    <row r="124" spans="1:11" ht="18.75" customHeight="1" x14ac:dyDescent="0.25">
      <c r="A124" s="12">
        <v>122</v>
      </c>
      <c r="B124" s="12" t="s">
        <v>47</v>
      </c>
      <c r="C124" s="58" t="s">
        <v>147</v>
      </c>
      <c r="D124" s="13">
        <v>43922</v>
      </c>
      <c r="E124" s="14"/>
      <c r="F124" s="67"/>
      <c r="G124" s="68"/>
      <c r="H124" s="43"/>
      <c r="I124" s="41"/>
      <c r="J124" s="9"/>
      <c r="K124" s="9"/>
    </row>
    <row r="125" spans="1:11" ht="18.75" customHeight="1" x14ac:dyDescent="0.25">
      <c r="A125" s="12">
        <v>123</v>
      </c>
      <c r="B125" s="12" t="s">
        <v>155</v>
      </c>
      <c r="C125" s="58" t="s">
        <v>156</v>
      </c>
      <c r="D125" s="13">
        <v>43922</v>
      </c>
      <c r="E125" s="14"/>
      <c r="F125" s="67"/>
      <c r="G125" s="68"/>
      <c r="H125" s="43"/>
      <c r="I125" s="41"/>
      <c r="J125" s="9"/>
      <c r="K125" s="9"/>
    </row>
    <row r="126" spans="1:11" ht="18.75" customHeight="1" x14ac:dyDescent="0.25">
      <c r="A126" s="12">
        <v>124</v>
      </c>
      <c r="B126" s="12" t="s">
        <v>48</v>
      </c>
      <c r="C126" s="58" t="s">
        <v>152</v>
      </c>
      <c r="D126" s="13">
        <v>43952</v>
      </c>
      <c r="E126" s="14"/>
      <c r="F126" s="67"/>
      <c r="G126" s="68"/>
      <c r="H126" s="43"/>
      <c r="I126" s="41"/>
      <c r="J126" s="9"/>
      <c r="K126" s="9"/>
    </row>
    <row r="127" spans="1:11" ht="18.75" customHeight="1" x14ac:dyDescent="0.25">
      <c r="A127" s="12">
        <v>125</v>
      </c>
      <c r="B127" s="12" t="s">
        <v>159</v>
      </c>
      <c r="C127" s="58" t="s">
        <v>160</v>
      </c>
      <c r="D127" s="13">
        <v>43952</v>
      </c>
      <c r="E127" s="14"/>
      <c r="F127" s="67"/>
      <c r="G127" s="68"/>
      <c r="H127" s="43"/>
      <c r="I127" s="41"/>
      <c r="J127" s="9"/>
      <c r="K127" s="9"/>
    </row>
    <row r="128" spans="1:11" ht="18.75" customHeight="1" x14ac:dyDescent="0.25">
      <c r="A128" s="12">
        <v>126</v>
      </c>
      <c r="B128" s="12" t="s">
        <v>47</v>
      </c>
      <c r="C128" s="58" t="s">
        <v>153</v>
      </c>
      <c r="D128" s="13">
        <v>43983</v>
      </c>
      <c r="E128" s="14"/>
      <c r="F128" s="67"/>
      <c r="G128" s="68"/>
      <c r="H128" s="43"/>
      <c r="I128" s="41"/>
      <c r="J128" s="9"/>
      <c r="K128" s="9"/>
    </row>
    <row r="129" spans="1:11" ht="18.75" customHeight="1" x14ac:dyDescent="0.25">
      <c r="A129" s="12">
        <v>127</v>
      </c>
      <c r="B129" s="12" t="s">
        <v>47</v>
      </c>
      <c r="C129" s="58" t="s">
        <v>154</v>
      </c>
      <c r="D129" s="13">
        <v>43983</v>
      </c>
      <c r="E129" s="14"/>
      <c r="F129" s="67"/>
      <c r="G129" s="68"/>
      <c r="H129" s="43"/>
      <c r="I129" s="41"/>
      <c r="J129" s="9"/>
      <c r="K129" s="9"/>
    </row>
    <row r="130" spans="1:11" ht="18.75" customHeight="1" x14ac:dyDescent="0.25">
      <c r="A130" s="12">
        <v>128</v>
      </c>
      <c r="B130" s="2" t="s">
        <v>157</v>
      </c>
      <c r="C130" s="58" t="s">
        <v>158</v>
      </c>
      <c r="D130" s="13">
        <v>43983</v>
      </c>
      <c r="E130" s="14"/>
      <c r="F130" s="67"/>
      <c r="G130" s="68"/>
      <c r="H130" s="43"/>
      <c r="I130" s="41"/>
      <c r="J130" s="9"/>
      <c r="K130" s="9"/>
    </row>
    <row r="131" spans="1:11" ht="18.75" customHeight="1" x14ac:dyDescent="0.25">
      <c r="A131" s="12"/>
      <c r="B131" s="2" t="s">
        <v>48</v>
      </c>
      <c r="C131" s="58" t="s">
        <v>167</v>
      </c>
      <c r="D131" s="13">
        <v>44013</v>
      </c>
      <c r="E131" s="14"/>
      <c r="F131" s="67"/>
      <c r="G131" s="68"/>
      <c r="H131" s="43"/>
      <c r="I131" s="41"/>
      <c r="J131" s="9"/>
      <c r="K131" s="9"/>
    </row>
    <row r="132" spans="1:11" ht="18.75" customHeight="1" x14ac:dyDescent="0.25">
      <c r="A132" s="12"/>
      <c r="B132" s="2" t="s">
        <v>48</v>
      </c>
      <c r="C132" s="58" t="s">
        <v>168</v>
      </c>
      <c r="D132" s="13">
        <v>44013</v>
      </c>
      <c r="E132" s="14"/>
      <c r="F132" s="67"/>
      <c r="G132" s="68"/>
      <c r="H132" s="43"/>
      <c r="I132" s="41"/>
      <c r="J132" s="9"/>
      <c r="K132" s="9"/>
    </row>
    <row r="133" spans="1:11" ht="18.75" customHeight="1" x14ac:dyDescent="0.25">
      <c r="A133" s="12"/>
      <c r="B133" s="2" t="s">
        <v>48</v>
      </c>
      <c r="C133" s="58" t="s">
        <v>169</v>
      </c>
      <c r="D133" s="13">
        <v>44013</v>
      </c>
      <c r="E133" s="14"/>
      <c r="F133" s="67"/>
      <c r="G133" s="68"/>
      <c r="H133" s="43"/>
      <c r="I133" s="41"/>
      <c r="J133" s="9"/>
      <c r="K133" s="9"/>
    </row>
    <row r="134" spans="1:11" ht="18.75" customHeight="1" x14ac:dyDescent="0.25">
      <c r="A134" s="12">
        <v>129</v>
      </c>
      <c r="B134" s="2" t="s">
        <v>161</v>
      </c>
      <c r="C134" s="58" t="s">
        <v>163</v>
      </c>
      <c r="D134" s="13">
        <v>44044</v>
      </c>
      <c r="E134" s="14"/>
      <c r="F134" s="67"/>
      <c r="G134" s="68"/>
      <c r="H134" s="43"/>
      <c r="I134" s="41"/>
      <c r="J134" s="9"/>
      <c r="K134" s="9"/>
    </row>
    <row r="135" spans="1:11" ht="18.75" customHeight="1" x14ac:dyDescent="0.25">
      <c r="A135" s="12">
        <v>130</v>
      </c>
      <c r="B135" s="2" t="s">
        <v>161</v>
      </c>
      <c r="C135" s="58" t="s">
        <v>162</v>
      </c>
      <c r="D135" s="13">
        <v>44044</v>
      </c>
      <c r="E135" s="14"/>
      <c r="F135" s="67"/>
      <c r="G135" s="68"/>
      <c r="H135" s="43"/>
      <c r="I135" s="41"/>
      <c r="J135" s="9"/>
      <c r="K135" s="9"/>
    </row>
    <row r="136" spans="1:11" ht="18.75" customHeight="1" x14ac:dyDescent="0.25">
      <c r="A136" s="12">
        <v>131</v>
      </c>
      <c r="B136" s="2" t="s">
        <v>161</v>
      </c>
      <c r="C136" s="58" t="s">
        <v>164</v>
      </c>
      <c r="D136" s="13">
        <v>44075</v>
      </c>
      <c r="E136" s="70"/>
      <c r="F136" s="67"/>
      <c r="G136" s="68"/>
      <c r="H136" s="43"/>
      <c r="I136" s="41"/>
      <c r="J136" s="9"/>
      <c r="K136" s="9"/>
    </row>
    <row r="137" spans="1:11" ht="18.75" customHeight="1" x14ac:dyDescent="0.25">
      <c r="A137" s="12">
        <v>132</v>
      </c>
      <c r="B137" s="2" t="s">
        <v>161</v>
      </c>
      <c r="C137" s="58" t="s">
        <v>165</v>
      </c>
      <c r="D137" s="13">
        <v>44075</v>
      </c>
      <c r="E137" s="70"/>
      <c r="F137" s="67"/>
      <c r="G137" s="68"/>
      <c r="H137" s="43"/>
      <c r="I137" s="41"/>
      <c r="J137" s="9"/>
      <c r="K137" s="9"/>
    </row>
    <row r="138" spans="1:11" ht="18.75" customHeight="1" x14ac:dyDescent="0.25">
      <c r="A138" s="12">
        <v>133</v>
      </c>
      <c r="B138" s="2" t="s">
        <v>161</v>
      </c>
      <c r="C138" s="58" t="s">
        <v>166</v>
      </c>
      <c r="D138" s="13">
        <v>44075</v>
      </c>
      <c r="E138" s="70"/>
      <c r="F138" s="67"/>
      <c r="G138" s="68"/>
      <c r="H138" s="43"/>
      <c r="I138" s="41"/>
      <c r="J138" s="9"/>
      <c r="K138" s="9"/>
    </row>
    <row r="139" spans="1:11" ht="18.75" customHeight="1" x14ac:dyDescent="0.25">
      <c r="A139" s="71"/>
      <c r="B139" s="2" t="s">
        <v>161</v>
      </c>
      <c r="C139" s="58" t="s">
        <v>170</v>
      </c>
      <c r="D139" s="13">
        <v>44075</v>
      </c>
      <c r="E139" s="70"/>
      <c r="F139" s="67"/>
      <c r="G139" s="68"/>
      <c r="H139" s="43"/>
      <c r="I139" s="41"/>
      <c r="J139" s="9"/>
      <c r="K139" s="9"/>
    </row>
    <row r="140" spans="1:11" ht="18.75" customHeight="1" x14ac:dyDescent="0.25">
      <c r="A140" s="71"/>
      <c r="B140" s="2" t="s">
        <v>161</v>
      </c>
      <c r="C140" s="58" t="s">
        <v>171</v>
      </c>
      <c r="D140" s="13">
        <v>44105</v>
      </c>
      <c r="E140" s="70"/>
      <c r="F140" s="67"/>
      <c r="G140" s="68"/>
      <c r="H140" s="43"/>
      <c r="I140" s="41"/>
      <c r="J140" s="9"/>
      <c r="K140" s="9"/>
    </row>
    <row r="141" spans="1:11" ht="45.75" customHeight="1" thickBot="1" x14ac:dyDescent="0.3">
      <c r="A141" s="59"/>
      <c r="B141" s="60"/>
      <c r="C141" s="60"/>
      <c r="D141" s="60"/>
      <c r="E141" s="60" t="s">
        <v>79</v>
      </c>
      <c r="F141" s="60"/>
      <c r="G141" s="61"/>
      <c r="H141" s="61"/>
      <c r="I141" s="42"/>
      <c r="J141" s="26" t="e">
        <f>#REF!+#REF!+#REF!+#REF!+J62</f>
        <v>#REF!</v>
      </c>
      <c r="K141" s="26" t="e">
        <f>#REF!+#REF!+#REF!+#REF!+K62</f>
        <v>#REF!</v>
      </c>
    </row>
  </sheetData>
  <autoFilter ref="A3:K3"/>
  <mergeCells count="1">
    <mergeCell ref="A1:K1"/>
  </mergeCells>
  <pageMargins left="0.25" right="0.25" top="0.75" bottom="0.75" header="0.3" footer="0.3"/>
  <pageSetup paperSize="9" scale="7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F26"/>
  <sheetViews>
    <sheetView workbookViewId="0">
      <selection activeCell="C25" sqref="C25:C26"/>
    </sheetView>
  </sheetViews>
  <sheetFormatPr defaultRowHeight="15" x14ac:dyDescent="0.25"/>
  <cols>
    <col min="2" max="2" width="43.42578125" customWidth="1"/>
    <col min="3" max="3" width="21.5703125" customWidth="1"/>
    <col min="4" max="4" width="24" hidden="1" customWidth="1"/>
    <col min="5" max="5" width="13.42578125" hidden="1" customWidth="1"/>
    <col min="6" max="6" width="0" hidden="1" customWidth="1"/>
    <col min="16" max="16" width="22.42578125" customWidth="1"/>
  </cols>
  <sheetData>
    <row r="2" spans="1:6" ht="23.25" customHeight="1" x14ac:dyDescent="0.25">
      <c r="A2" s="1"/>
      <c r="B2" s="75" t="s">
        <v>0</v>
      </c>
      <c r="C2" s="76"/>
      <c r="D2" s="1"/>
    </row>
    <row r="3" spans="1:6" ht="15.75" x14ac:dyDescent="0.25">
      <c r="A3" s="1"/>
      <c r="B3" s="1"/>
      <c r="C3" s="1"/>
      <c r="D3" s="1"/>
    </row>
    <row r="4" spans="1:6" ht="15.75" x14ac:dyDescent="0.25">
      <c r="A4" s="2"/>
      <c r="B4" s="4" t="s">
        <v>1</v>
      </c>
      <c r="C4" s="4" t="s">
        <v>2</v>
      </c>
      <c r="D4" t="s">
        <v>40</v>
      </c>
      <c r="E4" t="s">
        <v>41</v>
      </c>
      <c r="F4" t="s">
        <v>42</v>
      </c>
    </row>
    <row r="5" spans="1:6" ht="15.75" x14ac:dyDescent="0.25">
      <c r="A5" s="2">
        <v>1</v>
      </c>
      <c r="B5" s="2" t="s">
        <v>3</v>
      </c>
      <c r="C5" s="3">
        <v>43374</v>
      </c>
      <c r="D5">
        <v>22162.16</v>
      </c>
      <c r="E5" s="6">
        <f>D5/25.33*45.91</f>
        <v>40168.368164232132</v>
      </c>
      <c r="F5" s="6">
        <f>E5*2.45%</f>
        <v>984.12502002368728</v>
      </c>
    </row>
    <row r="6" spans="1:6" ht="15.75" x14ac:dyDescent="0.25">
      <c r="A6" s="2">
        <v>2</v>
      </c>
      <c r="B6" s="2" t="s">
        <v>4</v>
      </c>
      <c r="C6" s="3">
        <v>43374</v>
      </c>
      <c r="D6">
        <v>5308.42</v>
      </c>
      <c r="E6" s="6">
        <f t="shared" ref="E6:E19" si="0">D6/25.33*45.91</f>
        <v>9621.3802684563761</v>
      </c>
      <c r="F6" s="6">
        <f t="shared" ref="F6:F19" si="1">E6*2.45%</f>
        <v>235.72381657718122</v>
      </c>
    </row>
    <row r="7" spans="1:6" ht="15.75" x14ac:dyDescent="0.25">
      <c r="A7" s="2">
        <v>3</v>
      </c>
      <c r="B7" s="2" t="s">
        <v>5</v>
      </c>
      <c r="C7" s="3">
        <v>43374</v>
      </c>
      <c r="D7">
        <v>7837.84</v>
      </c>
      <c r="E7" s="6">
        <f t="shared" si="0"/>
        <v>14205.891606790368</v>
      </c>
      <c r="F7" s="6">
        <f t="shared" si="1"/>
        <v>348.04434436636404</v>
      </c>
    </row>
    <row r="8" spans="1:6" ht="15.75" x14ac:dyDescent="0.25">
      <c r="A8" s="2">
        <v>4</v>
      </c>
      <c r="B8" s="2" t="s">
        <v>6</v>
      </c>
      <c r="C8" s="3">
        <v>43374</v>
      </c>
      <c r="D8">
        <v>20480.5</v>
      </c>
      <c r="E8" s="6">
        <f t="shared" si="0"/>
        <v>37120.400908014213</v>
      </c>
      <c r="F8" s="6">
        <f t="shared" si="1"/>
        <v>909.44982224634828</v>
      </c>
    </row>
    <row r="9" spans="1:6" ht="15.75" x14ac:dyDescent="0.25">
      <c r="A9" s="2">
        <v>5</v>
      </c>
      <c r="B9" s="2" t="s">
        <v>7</v>
      </c>
      <c r="C9" s="3">
        <v>43374</v>
      </c>
      <c r="D9">
        <v>4926.1899999999996</v>
      </c>
      <c r="E9" s="6">
        <f t="shared" si="0"/>
        <v>8928.5978247137773</v>
      </c>
      <c r="F9" s="6">
        <f t="shared" si="1"/>
        <v>218.75064670548755</v>
      </c>
    </row>
    <row r="10" spans="1:6" ht="15.75" x14ac:dyDescent="0.25">
      <c r="A10" s="2">
        <v>6</v>
      </c>
      <c r="B10" s="2" t="s">
        <v>8</v>
      </c>
      <c r="C10" s="3">
        <v>43374</v>
      </c>
      <c r="D10">
        <v>5749.91</v>
      </c>
      <c r="E10" s="6">
        <f t="shared" si="0"/>
        <v>10421.57</v>
      </c>
      <c r="F10" s="6">
        <f t="shared" si="1"/>
        <v>255.32846499999999</v>
      </c>
    </row>
    <row r="11" spans="1:6" ht="15.75" x14ac:dyDescent="0.25">
      <c r="A11" s="2">
        <v>7</v>
      </c>
      <c r="B11" s="2" t="s">
        <v>9</v>
      </c>
      <c r="C11" s="3">
        <v>43405</v>
      </c>
      <c r="D11">
        <v>6568.33</v>
      </c>
      <c r="E11" s="6">
        <f t="shared" si="0"/>
        <v>11904.936056060007</v>
      </c>
      <c r="F11" s="6">
        <f t="shared" si="1"/>
        <v>291.67093337347018</v>
      </c>
    </row>
    <row r="12" spans="1:6" ht="15.75" x14ac:dyDescent="0.25">
      <c r="A12" s="2">
        <v>8</v>
      </c>
      <c r="B12" s="2" t="s">
        <v>10</v>
      </c>
      <c r="C12" s="3">
        <v>43405</v>
      </c>
      <c r="D12">
        <v>6425.96</v>
      </c>
      <c r="E12" s="6">
        <f t="shared" si="0"/>
        <v>11646.893943939991</v>
      </c>
      <c r="F12" s="6">
        <f t="shared" si="1"/>
        <v>285.34890162652977</v>
      </c>
    </row>
    <row r="13" spans="1:6" ht="15.75" x14ac:dyDescent="0.25">
      <c r="A13" s="2">
        <v>9</v>
      </c>
      <c r="B13" s="2" t="s">
        <v>13</v>
      </c>
      <c r="C13" s="3">
        <v>43405</v>
      </c>
      <c r="D13">
        <v>4203.26</v>
      </c>
      <c r="E13" s="6">
        <f t="shared" si="0"/>
        <v>7618.3050375049361</v>
      </c>
      <c r="F13" s="6">
        <f t="shared" si="1"/>
        <v>186.64847341887094</v>
      </c>
    </row>
    <row r="14" spans="1:6" ht="15.75" x14ac:dyDescent="0.25">
      <c r="A14" s="2">
        <v>10</v>
      </c>
      <c r="B14" s="2" t="s">
        <v>14</v>
      </c>
      <c r="C14" s="3">
        <v>43405</v>
      </c>
      <c r="D14">
        <v>5364.12</v>
      </c>
      <c r="E14" s="6">
        <f t="shared" si="0"/>
        <v>9722.3351440979077</v>
      </c>
      <c r="F14" s="6">
        <f t="shared" si="1"/>
        <v>238.19721103039873</v>
      </c>
    </row>
    <row r="15" spans="1:6" ht="15.75" x14ac:dyDescent="0.25">
      <c r="A15" s="2">
        <v>11</v>
      </c>
      <c r="B15" s="5" t="s">
        <v>15</v>
      </c>
      <c r="C15" s="3">
        <v>43405</v>
      </c>
      <c r="D15">
        <v>5227.6099999999997</v>
      </c>
      <c r="E15" s="6">
        <f t="shared" si="0"/>
        <v>9474.9141373864968</v>
      </c>
      <c r="F15" s="6">
        <f t="shared" si="1"/>
        <v>232.13539636596917</v>
      </c>
    </row>
    <row r="16" spans="1:6" ht="15.75" x14ac:dyDescent="0.25">
      <c r="A16" s="2">
        <v>12</v>
      </c>
      <c r="B16" s="2" t="s">
        <v>16</v>
      </c>
      <c r="C16" s="3">
        <v>43435</v>
      </c>
      <c r="D16">
        <v>4408.68</v>
      </c>
      <c r="E16" s="6">
        <f t="shared" si="0"/>
        <v>7990.623718910384</v>
      </c>
      <c r="F16" s="6">
        <f t="shared" si="1"/>
        <v>195.77028111330441</v>
      </c>
    </row>
    <row r="17" spans="1:6" ht="15.75" x14ac:dyDescent="0.25">
      <c r="A17" s="2">
        <v>13</v>
      </c>
      <c r="B17" s="2" t="s">
        <v>37</v>
      </c>
      <c r="C17" s="3">
        <v>43435</v>
      </c>
      <c r="D17">
        <v>15626.31</v>
      </c>
      <c r="E17" s="6">
        <f t="shared" si="0"/>
        <v>28322.301306750887</v>
      </c>
      <c r="F17" s="6">
        <f t="shared" si="1"/>
        <v>693.89638201539674</v>
      </c>
    </row>
    <row r="18" spans="1:6" ht="15.75" x14ac:dyDescent="0.25">
      <c r="A18" s="2">
        <v>14</v>
      </c>
      <c r="B18" s="2" t="s">
        <v>38</v>
      </c>
      <c r="C18" s="3">
        <v>43435</v>
      </c>
      <c r="D18">
        <v>5059.6000000000004</v>
      </c>
      <c r="E18" s="6">
        <f t="shared" si="0"/>
        <v>9170.4001579155156</v>
      </c>
      <c r="F18" s="6">
        <f t="shared" si="1"/>
        <v>224.67480386893013</v>
      </c>
    </row>
    <row r="19" spans="1:6" ht="15.75" x14ac:dyDescent="0.25">
      <c r="A19" s="2">
        <v>15</v>
      </c>
      <c r="B19" s="2" t="s">
        <v>39</v>
      </c>
      <c r="C19" s="3">
        <v>43435</v>
      </c>
      <c r="D19">
        <v>6670.91</v>
      </c>
      <c r="E19" s="6">
        <f t="shared" si="0"/>
        <v>12090.859774970391</v>
      </c>
      <c r="F19" s="6">
        <f t="shared" si="1"/>
        <v>296.22606448677459</v>
      </c>
    </row>
    <row r="20" spans="1:6" ht="15.75" x14ac:dyDescent="0.25">
      <c r="A20" s="2">
        <v>16</v>
      </c>
      <c r="B20" s="2" t="s">
        <v>46</v>
      </c>
      <c r="C20" s="3">
        <v>43466</v>
      </c>
    </row>
    <row r="21" spans="1:6" ht="15.75" x14ac:dyDescent="0.25">
      <c r="A21" s="2">
        <v>17</v>
      </c>
      <c r="B21" s="2" t="s">
        <v>56</v>
      </c>
      <c r="C21" s="3">
        <v>43497</v>
      </c>
    </row>
    <row r="22" spans="1:6" ht="15.75" x14ac:dyDescent="0.25">
      <c r="A22" s="2">
        <v>18</v>
      </c>
      <c r="B22" s="2" t="s">
        <v>81</v>
      </c>
      <c r="C22" s="3">
        <v>43525</v>
      </c>
      <c r="F22" s="6">
        <f>SUM(F5:F21)</f>
        <v>5595.9905622187134</v>
      </c>
    </row>
    <row r="23" spans="1:6" ht="15.75" x14ac:dyDescent="0.25">
      <c r="A23" s="2">
        <v>19</v>
      </c>
      <c r="B23" s="2" t="s">
        <v>83</v>
      </c>
      <c r="C23" s="3">
        <v>43525</v>
      </c>
    </row>
    <row r="24" spans="1:6" ht="15.75" x14ac:dyDescent="0.25">
      <c r="A24" s="2">
        <v>20</v>
      </c>
      <c r="B24" s="12" t="s">
        <v>87</v>
      </c>
      <c r="C24" s="3">
        <v>43556</v>
      </c>
    </row>
    <row r="25" spans="1:6" ht="15.75" x14ac:dyDescent="0.25">
      <c r="A25" s="2">
        <v>21</v>
      </c>
      <c r="B25" s="12" t="s">
        <v>86</v>
      </c>
      <c r="C25" s="3">
        <v>43556</v>
      </c>
    </row>
    <row r="26" spans="1:6" ht="15.75" x14ac:dyDescent="0.25">
      <c r="A26" s="2">
        <v>21</v>
      </c>
      <c r="B26" s="12" t="s">
        <v>88</v>
      </c>
      <c r="C26" s="3">
        <v>43556</v>
      </c>
    </row>
  </sheetData>
  <mergeCells count="1">
    <mergeCell ref="B2:C2"/>
  </mergeCells>
  <pageMargins left="0.25" right="0.25" top="0.75" bottom="0.75" header="0.3" footer="0.3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G18"/>
  <sheetViews>
    <sheetView workbookViewId="0">
      <selection activeCell="C5" sqref="C5:C14"/>
    </sheetView>
  </sheetViews>
  <sheetFormatPr defaultRowHeight="15" x14ac:dyDescent="0.25"/>
  <cols>
    <col min="2" max="2" width="36.28515625" customWidth="1"/>
    <col min="3" max="3" width="23.7109375" customWidth="1"/>
    <col min="4" max="5" width="0" hidden="1" customWidth="1"/>
    <col min="6" max="6" width="10" hidden="1" customWidth="1"/>
    <col min="7" max="7" width="0" hidden="1" customWidth="1"/>
  </cols>
  <sheetData>
    <row r="2" spans="1:7" ht="15.75" x14ac:dyDescent="0.25">
      <c r="A2" s="1"/>
      <c r="B2" s="75" t="s">
        <v>11</v>
      </c>
      <c r="C2" s="76"/>
    </row>
    <row r="3" spans="1:7" ht="15.75" x14ac:dyDescent="0.25">
      <c r="A3" s="1"/>
      <c r="B3" s="1"/>
      <c r="C3" s="1"/>
    </row>
    <row r="4" spans="1:7" ht="15.75" x14ac:dyDescent="0.25">
      <c r="A4" s="2"/>
      <c r="B4" s="4" t="s">
        <v>1</v>
      </c>
      <c r="C4" s="4" t="s">
        <v>2</v>
      </c>
      <c r="D4" t="s">
        <v>40</v>
      </c>
      <c r="F4" t="s">
        <v>41</v>
      </c>
      <c r="G4" t="s">
        <v>42</v>
      </c>
    </row>
    <row r="5" spans="1:7" ht="15.75" x14ac:dyDescent="0.25">
      <c r="A5" s="2">
        <v>1</v>
      </c>
      <c r="B5" s="2" t="s">
        <v>12</v>
      </c>
      <c r="C5" s="3">
        <v>43374</v>
      </c>
      <c r="D5">
        <v>2310.62</v>
      </c>
      <c r="E5">
        <v>3585.91</v>
      </c>
      <c r="F5" s="6">
        <f>D5/25.33*45.91+E5</f>
        <v>7773.8517370706668</v>
      </c>
      <c r="G5" s="6">
        <f>F5*2.45%</f>
        <v>190.45936755823135</v>
      </c>
    </row>
    <row r="6" spans="1:7" ht="15.75" x14ac:dyDescent="0.25">
      <c r="A6" s="2">
        <v>2</v>
      </c>
      <c r="B6" s="2" t="s">
        <v>17</v>
      </c>
      <c r="C6" s="3">
        <v>43374</v>
      </c>
      <c r="D6">
        <v>25887.33</v>
      </c>
      <c r="E6">
        <v>4823.28</v>
      </c>
      <c r="F6" s="6">
        <f t="shared" ref="F6:F15" si="0">D6/25.33*45.91+E6</f>
        <v>51743.426873272801</v>
      </c>
      <c r="G6" s="6">
        <f t="shared" ref="G6:G15" si="1">F6*2.45%</f>
        <v>1267.7139583951837</v>
      </c>
    </row>
    <row r="7" spans="1:7" ht="15.75" x14ac:dyDescent="0.25">
      <c r="A7" s="2">
        <v>3</v>
      </c>
      <c r="B7" s="2" t="s">
        <v>19</v>
      </c>
      <c r="C7" s="3">
        <v>43374</v>
      </c>
      <c r="D7">
        <v>12715.56</v>
      </c>
      <c r="E7">
        <v>3649.36</v>
      </c>
      <c r="F7" s="6">
        <f t="shared" si="0"/>
        <v>26695.998752467429</v>
      </c>
      <c r="G7" s="6">
        <f t="shared" si="1"/>
        <v>654.05196943545207</v>
      </c>
    </row>
    <row r="8" spans="1:7" ht="15.75" x14ac:dyDescent="0.25">
      <c r="A8" s="2">
        <v>4</v>
      </c>
      <c r="B8" s="2" t="s">
        <v>20</v>
      </c>
      <c r="C8" s="3">
        <v>43374</v>
      </c>
      <c r="D8">
        <v>35993.980000000003</v>
      </c>
      <c r="E8">
        <v>3981.12</v>
      </c>
      <c r="F8" s="6">
        <f t="shared" si="0"/>
        <v>69219.320623766282</v>
      </c>
      <c r="G8" s="6">
        <f t="shared" si="1"/>
        <v>1695.8733552822739</v>
      </c>
    </row>
    <row r="9" spans="1:7" ht="15.75" x14ac:dyDescent="0.25">
      <c r="A9" s="2">
        <v>5</v>
      </c>
      <c r="B9" s="2" t="s">
        <v>21</v>
      </c>
      <c r="C9" s="3">
        <v>43374</v>
      </c>
      <c r="D9">
        <v>43349.82</v>
      </c>
      <c r="E9">
        <v>11684.4</v>
      </c>
      <c r="F9" s="6">
        <f t="shared" si="0"/>
        <v>90254.879123568884</v>
      </c>
      <c r="G9" s="6">
        <f t="shared" si="1"/>
        <v>2211.2445385274377</v>
      </c>
    </row>
    <row r="10" spans="1:7" ht="15.75" x14ac:dyDescent="0.25">
      <c r="A10" s="2">
        <v>6</v>
      </c>
      <c r="B10" s="2" t="s">
        <v>22</v>
      </c>
      <c r="C10" s="3">
        <v>43374</v>
      </c>
      <c r="D10">
        <v>55742.57</v>
      </c>
      <c r="E10">
        <v>12449.75</v>
      </c>
      <c r="F10" s="6">
        <f t="shared" si="0"/>
        <v>113481.78271614686</v>
      </c>
      <c r="G10" s="6">
        <f t="shared" si="1"/>
        <v>2780.3036765455981</v>
      </c>
    </row>
    <row r="11" spans="1:7" ht="15.75" x14ac:dyDescent="0.25">
      <c r="A11" s="2">
        <v>7</v>
      </c>
      <c r="B11" s="2" t="s">
        <v>23</v>
      </c>
      <c r="C11" s="3">
        <v>43374</v>
      </c>
      <c r="D11">
        <v>29737.19</v>
      </c>
      <c r="E11">
        <v>3585.91</v>
      </c>
      <c r="F11" s="6">
        <f t="shared" si="0"/>
        <v>57483.833130675077</v>
      </c>
      <c r="G11" s="6">
        <f t="shared" si="1"/>
        <v>1408.3539117015393</v>
      </c>
    </row>
    <row r="12" spans="1:7" ht="15.75" x14ac:dyDescent="0.25">
      <c r="A12" s="2">
        <v>8</v>
      </c>
      <c r="B12" s="2" t="s">
        <v>24</v>
      </c>
      <c r="C12" s="3">
        <v>43374</v>
      </c>
      <c r="D12">
        <v>202.67</v>
      </c>
      <c r="E12">
        <v>229.68</v>
      </c>
      <c r="F12" s="6">
        <f t="shared" si="0"/>
        <v>597.01437425977099</v>
      </c>
      <c r="G12" s="6">
        <f t="shared" si="1"/>
        <v>14.62685216936439</v>
      </c>
    </row>
    <row r="13" spans="1:7" ht="15.75" x14ac:dyDescent="0.25">
      <c r="A13" s="2">
        <v>9</v>
      </c>
      <c r="B13" s="2" t="s">
        <v>25</v>
      </c>
      <c r="C13" s="3">
        <v>43374</v>
      </c>
      <c r="D13">
        <v>24291.3</v>
      </c>
      <c r="E13">
        <v>4772.24</v>
      </c>
      <c r="F13" s="6">
        <f t="shared" si="0"/>
        <v>48799.621879194623</v>
      </c>
      <c r="G13" s="6">
        <f t="shared" si="1"/>
        <v>1195.5907360402682</v>
      </c>
    </row>
    <row r="14" spans="1:7" ht="15.75" x14ac:dyDescent="0.25">
      <c r="A14" s="2">
        <v>10</v>
      </c>
      <c r="B14" s="2" t="s">
        <v>26</v>
      </c>
      <c r="C14" s="3">
        <v>43374</v>
      </c>
      <c r="D14">
        <v>56131.24</v>
      </c>
      <c r="E14">
        <v>4950.88</v>
      </c>
      <c r="F14" s="6">
        <f t="shared" si="0"/>
        <v>106687.36750098698</v>
      </c>
      <c r="G14" s="6">
        <f t="shared" si="1"/>
        <v>2613.8405037741809</v>
      </c>
    </row>
    <row r="15" spans="1:7" ht="15.75" x14ac:dyDescent="0.25">
      <c r="A15" s="2">
        <v>11</v>
      </c>
      <c r="B15" s="2" t="s">
        <v>27</v>
      </c>
      <c r="C15" s="3">
        <v>43374</v>
      </c>
      <c r="D15">
        <v>35436.239999999998</v>
      </c>
      <c r="E15">
        <v>4131.24</v>
      </c>
      <c r="F15" s="6">
        <f t="shared" si="0"/>
        <v>68358.55063560995</v>
      </c>
      <c r="G15" s="6">
        <f t="shared" si="1"/>
        <v>1674.7844905724439</v>
      </c>
    </row>
    <row r="18" spans="7:7" x14ac:dyDescent="0.25">
      <c r="G18" s="6">
        <f>SUM(G5:G17)</f>
        <v>15706.843360001973</v>
      </c>
    </row>
  </sheetData>
  <mergeCells count="1">
    <mergeCell ref="B2: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F35"/>
  <sheetViews>
    <sheetView topLeftCell="A5" workbookViewId="0">
      <selection activeCell="C5" sqref="C5:C35"/>
    </sheetView>
  </sheetViews>
  <sheetFormatPr defaultRowHeight="15" x14ac:dyDescent="0.25"/>
  <cols>
    <col min="2" max="2" width="38.140625" customWidth="1"/>
    <col min="3" max="3" width="17.140625" customWidth="1"/>
    <col min="4" max="4" width="17.85546875" hidden="1" customWidth="1"/>
    <col min="5" max="5" width="13.140625" hidden="1" customWidth="1"/>
    <col min="6" max="6" width="12.5703125" hidden="1" customWidth="1"/>
  </cols>
  <sheetData>
    <row r="2" spans="1:6" ht="15.75" x14ac:dyDescent="0.25">
      <c r="A2" s="1"/>
      <c r="B2" s="75" t="s">
        <v>28</v>
      </c>
      <c r="C2" s="76"/>
    </row>
    <row r="3" spans="1:6" ht="15.75" x14ac:dyDescent="0.25">
      <c r="A3" s="1"/>
      <c r="B3" s="1"/>
      <c r="C3" s="1"/>
    </row>
    <row r="4" spans="1:6" ht="15.75" x14ac:dyDescent="0.25">
      <c r="A4" s="2"/>
      <c r="B4" s="4" t="s">
        <v>1</v>
      </c>
      <c r="C4" s="4" t="s">
        <v>2</v>
      </c>
      <c r="D4" t="s">
        <v>40</v>
      </c>
      <c r="E4" t="s">
        <v>41</v>
      </c>
      <c r="F4" t="s">
        <v>42</v>
      </c>
    </row>
    <row r="5" spans="1:6" ht="15.75" x14ac:dyDescent="0.25">
      <c r="A5" s="2">
        <v>1</v>
      </c>
      <c r="B5" s="2" t="s">
        <v>29</v>
      </c>
      <c r="C5" s="3">
        <v>43466</v>
      </c>
      <c r="D5">
        <v>17607.88</v>
      </c>
      <c r="E5" s="6">
        <f>D5/25.33*45.91</f>
        <v>31913.848037899723</v>
      </c>
      <c r="F5" s="6">
        <f>E5*2.45%</f>
        <v>781.88927692854327</v>
      </c>
    </row>
    <row r="6" spans="1:6" ht="15.75" x14ac:dyDescent="0.25">
      <c r="A6" s="2">
        <v>2</v>
      </c>
      <c r="B6" s="2" t="s">
        <v>30</v>
      </c>
      <c r="C6" s="3">
        <v>43466</v>
      </c>
      <c r="D6">
        <v>14413.01</v>
      </c>
      <c r="E6" s="6">
        <f t="shared" ref="E6:E14" si="0">D6/25.33*45.91</f>
        <v>26123.224994078169</v>
      </c>
      <c r="F6" s="6">
        <f t="shared" ref="F6:F14" si="1">E6*2.45%</f>
        <v>640.01901235491516</v>
      </c>
    </row>
    <row r="7" spans="1:6" ht="15.75" x14ac:dyDescent="0.25">
      <c r="A7" s="2">
        <v>3</v>
      </c>
      <c r="B7" s="2" t="s">
        <v>31</v>
      </c>
      <c r="C7" s="3">
        <v>43466</v>
      </c>
      <c r="D7">
        <v>23927.67</v>
      </c>
      <c r="E7" s="6">
        <f t="shared" si="0"/>
        <v>43368.311476510069</v>
      </c>
      <c r="F7" s="6">
        <f t="shared" si="1"/>
        <v>1062.5236311744968</v>
      </c>
    </row>
    <row r="8" spans="1:6" ht="15.75" x14ac:dyDescent="0.25">
      <c r="A8" s="2">
        <v>4</v>
      </c>
      <c r="B8" s="2" t="s">
        <v>18</v>
      </c>
      <c r="C8" s="3">
        <v>43466</v>
      </c>
      <c r="D8">
        <v>19175.78</v>
      </c>
      <c r="E8" s="6">
        <f t="shared" si="0"/>
        <v>34755.62810106593</v>
      </c>
      <c r="F8" s="6">
        <f t="shared" si="1"/>
        <v>851.51288847611534</v>
      </c>
    </row>
    <row r="9" spans="1:6" ht="15.75" x14ac:dyDescent="0.25">
      <c r="A9" s="2">
        <v>5</v>
      </c>
      <c r="B9" s="2" t="s">
        <v>32</v>
      </c>
      <c r="C9" s="3">
        <v>43466</v>
      </c>
      <c r="D9">
        <v>13207.26</v>
      </c>
      <c r="E9" s="6">
        <f t="shared" si="0"/>
        <v>23937.832870114489</v>
      </c>
      <c r="F9" s="6">
        <f t="shared" si="1"/>
        <v>586.47690531780506</v>
      </c>
    </row>
    <row r="10" spans="1:6" ht="15.75" x14ac:dyDescent="0.25">
      <c r="A10" s="2">
        <v>6</v>
      </c>
      <c r="B10" s="2" t="s">
        <v>33</v>
      </c>
      <c r="C10" s="3">
        <v>43466</v>
      </c>
      <c r="D10">
        <v>14701.98</v>
      </c>
      <c r="E10" s="6">
        <f t="shared" si="0"/>
        <v>26646.975988945913</v>
      </c>
      <c r="F10" s="6">
        <f t="shared" si="1"/>
        <v>652.85091172917487</v>
      </c>
    </row>
    <row r="11" spans="1:6" ht="15.75" x14ac:dyDescent="0.25">
      <c r="A11" s="2">
        <v>7</v>
      </c>
      <c r="B11" s="2" t="s">
        <v>34</v>
      </c>
      <c r="C11" s="3">
        <v>43466</v>
      </c>
      <c r="D11">
        <v>13144.02</v>
      </c>
      <c r="E11" s="6">
        <f t="shared" si="0"/>
        <v>23823.211930517176</v>
      </c>
      <c r="F11" s="6">
        <f t="shared" si="1"/>
        <v>583.66869229767087</v>
      </c>
    </row>
    <row r="12" spans="1:6" ht="15.75" x14ac:dyDescent="0.25">
      <c r="A12" s="2">
        <v>8</v>
      </c>
      <c r="B12" s="2" t="s">
        <v>35</v>
      </c>
      <c r="C12" s="3">
        <v>43466</v>
      </c>
      <c r="D12">
        <v>7317.29</v>
      </c>
      <c r="E12" s="6">
        <f t="shared" si="0"/>
        <v>13262.40757599684</v>
      </c>
      <c r="F12" s="6">
        <f t="shared" si="1"/>
        <v>324.9289856119226</v>
      </c>
    </row>
    <row r="13" spans="1:6" ht="15.75" x14ac:dyDescent="0.25">
      <c r="A13" s="2">
        <v>9</v>
      </c>
      <c r="B13" s="2" t="s">
        <v>36</v>
      </c>
      <c r="C13" s="3">
        <v>43466</v>
      </c>
      <c r="D13">
        <v>6636.95</v>
      </c>
      <c r="E13" s="6">
        <f t="shared" si="0"/>
        <v>12029.308112909592</v>
      </c>
      <c r="F13" s="6">
        <f t="shared" si="1"/>
        <v>294.71804876628499</v>
      </c>
    </row>
    <row r="14" spans="1:6" ht="15.75" x14ac:dyDescent="0.25">
      <c r="A14" s="2">
        <v>10</v>
      </c>
      <c r="B14" s="2" t="s">
        <v>55</v>
      </c>
      <c r="C14" s="3">
        <v>43466</v>
      </c>
      <c r="D14">
        <v>17607.88</v>
      </c>
      <c r="E14" s="6">
        <f t="shared" si="0"/>
        <v>31913.848037899723</v>
      </c>
      <c r="F14" s="6">
        <f t="shared" si="1"/>
        <v>781.88927692854327</v>
      </c>
    </row>
    <row r="15" spans="1:6" ht="15.75" x14ac:dyDescent="0.25">
      <c r="A15" s="2">
        <v>11</v>
      </c>
      <c r="B15" s="2" t="s">
        <v>43</v>
      </c>
      <c r="C15" s="3">
        <v>43466</v>
      </c>
    </row>
    <row r="16" spans="1:6" ht="15.75" x14ac:dyDescent="0.25">
      <c r="A16" s="2">
        <v>12</v>
      </c>
      <c r="B16" s="2" t="s">
        <v>44</v>
      </c>
      <c r="C16" s="3">
        <v>43466</v>
      </c>
    </row>
    <row r="17" spans="1:6" ht="15.75" x14ac:dyDescent="0.25">
      <c r="A17" s="2">
        <v>13</v>
      </c>
      <c r="B17" s="2" t="s">
        <v>45</v>
      </c>
      <c r="C17" s="3">
        <v>43466</v>
      </c>
      <c r="F17" s="6">
        <f>SUM(F5:F16)</f>
        <v>6560.4776295854726</v>
      </c>
    </row>
    <row r="18" spans="1:6" ht="15.75" x14ac:dyDescent="0.25">
      <c r="A18" s="2">
        <v>14</v>
      </c>
      <c r="B18" s="2" t="s">
        <v>58</v>
      </c>
      <c r="C18" s="3">
        <v>43466</v>
      </c>
    </row>
    <row r="19" spans="1:6" ht="15.75" x14ac:dyDescent="0.25">
      <c r="A19" s="2">
        <v>15</v>
      </c>
      <c r="B19" s="2" t="s">
        <v>59</v>
      </c>
      <c r="C19" s="3">
        <v>43466</v>
      </c>
    </row>
    <row r="20" spans="1:6" ht="15.75" x14ac:dyDescent="0.25">
      <c r="A20" s="2">
        <v>16</v>
      </c>
      <c r="B20" s="2" t="s">
        <v>60</v>
      </c>
      <c r="C20" s="3">
        <v>43466</v>
      </c>
    </row>
    <row r="21" spans="1:6" ht="15.75" x14ac:dyDescent="0.25">
      <c r="A21" s="2">
        <v>17</v>
      </c>
      <c r="B21" s="2" t="s">
        <v>61</v>
      </c>
      <c r="C21" s="3">
        <v>43466</v>
      </c>
    </row>
    <row r="22" spans="1:6" ht="15.75" x14ac:dyDescent="0.25">
      <c r="A22" s="2">
        <v>18</v>
      </c>
      <c r="B22" s="2" t="s">
        <v>62</v>
      </c>
      <c r="C22" s="3">
        <v>43466</v>
      </c>
    </row>
    <row r="23" spans="1:6" ht="15.75" x14ac:dyDescent="0.25">
      <c r="A23" s="2">
        <v>19</v>
      </c>
      <c r="B23" s="2" t="s">
        <v>63</v>
      </c>
      <c r="C23" s="3">
        <v>43466</v>
      </c>
    </row>
    <row r="24" spans="1:6" ht="15.75" x14ac:dyDescent="0.25">
      <c r="A24" s="2">
        <v>20</v>
      </c>
      <c r="B24" s="2" t="s">
        <v>64</v>
      </c>
      <c r="C24" s="3">
        <v>43466</v>
      </c>
    </row>
    <row r="25" spans="1:6" ht="15.75" x14ac:dyDescent="0.25">
      <c r="A25" s="2">
        <v>21</v>
      </c>
      <c r="B25" s="2" t="s">
        <v>65</v>
      </c>
      <c r="C25" s="3">
        <v>43466</v>
      </c>
    </row>
    <row r="26" spans="1:6" ht="15.75" x14ac:dyDescent="0.25">
      <c r="A26" s="2">
        <v>22</v>
      </c>
      <c r="B26" s="2" t="s">
        <v>66</v>
      </c>
      <c r="C26" s="3">
        <v>43466</v>
      </c>
    </row>
    <row r="27" spans="1:6" ht="15.75" x14ac:dyDescent="0.25">
      <c r="A27" s="2">
        <v>23</v>
      </c>
      <c r="B27" s="2" t="s">
        <v>67</v>
      </c>
      <c r="C27" s="3">
        <v>43466</v>
      </c>
    </row>
    <row r="28" spans="1:6" ht="15.75" x14ac:dyDescent="0.25">
      <c r="A28" s="2">
        <v>24</v>
      </c>
      <c r="B28" s="2" t="s">
        <v>68</v>
      </c>
      <c r="C28" s="3">
        <v>43466</v>
      </c>
    </row>
    <row r="29" spans="1:6" ht="15.75" x14ac:dyDescent="0.25">
      <c r="A29" s="2">
        <v>25</v>
      </c>
      <c r="B29" s="12" t="s">
        <v>69</v>
      </c>
      <c r="C29" s="3">
        <v>43466</v>
      </c>
    </row>
    <row r="30" spans="1:6" ht="15.75" x14ac:dyDescent="0.25">
      <c r="A30" s="2">
        <v>26</v>
      </c>
      <c r="B30" s="12" t="s">
        <v>73</v>
      </c>
      <c r="C30" s="3">
        <v>43466</v>
      </c>
    </row>
    <row r="31" spans="1:6" ht="15.75" x14ac:dyDescent="0.25">
      <c r="A31" s="2">
        <v>27</v>
      </c>
      <c r="B31" s="12" t="s">
        <v>70</v>
      </c>
      <c r="C31" s="3">
        <v>43466</v>
      </c>
    </row>
    <row r="32" spans="1:6" ht="15.75" x14ac:dyDescent="0.25">
      <c r="A32" s="2">
        <v>28</v>
      </c>
      <c r="B32" s="12" t="s">
        <v>71</v>
      </c>
      <c r="C32" s="3">
        <v>43466</v>
      </c>
    </row>
    <row r="33" spans="1:3" ht="15.75" x14ac:dyDescent="0.25">
      <c r="A33" s="2">
        <v>29</v>
      </c>
      <c r="B33" s="12" t="s">
        <v>72</v>
      </c>
      <c r="C33" s="3">
        <v>43466</v>
      </c>
    </row>
    <row r="34" spans="1:3" ht="15.75" x14ac:dyDescent="0.25">
      <c r="A34" s="2">
        <v>30</v>
      </c>
      <c r="B34" s="2" t="s">
        <v>82</v>
      </c>
      <c r="C34" s="3">
        <v>43466</v>
      </c>
    </row>
    <row r="35" spans="1:3" ht="15.75" x14ac:dyDescent="0.25">
      <c r="A35" s="2">
        <v>31</v>
      </c>
      <c r="B35" s="2" t="s">
        <v>84</v>
      </c>
      <c r="C35" s="3">
        <v>43466</v>
      </c>
    </row>
  </sheetData>
  <mergeCells count="1">
    <mergeCell ref="B2:C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СВОДНАЯ</vt:lpstr>
      <vt:lpstr>УК АДРС</vt:lpstr>
      <vt:lpstr>1 Городская УК</vt:lpstr>
      <vt:lpstr>Сити Сервис</vt:lpstr>
    </vt:vector>
  </TitlesOfParts>
  <Company>Водоканал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Мартынова Татьяна Васильевна</dc:creator>
  <cp:lastModifiedBy>Мартынова Татьяна Васильевна</cp:lastModifiedBy>
  <cp:lastPrinted>2020-06-18T09:03:16Z</cp:lastPrinted>
  <dcterms:created xsi:type="dcterms:W3CDTF">2017-06-22T07:22:01Z</dcterms:created>
  <dcterms:modified xsi:type="dcterms:W3CDTF">2020-07-14T06:11:55Z</dcterms:modified>
</cp:coreProperties>
</file>